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830"/>
  </bookViews>
  <sheets>
    <sheet name="Cover page" sheetId="4" r:id="rId1"/>
    <sheet name="Index " sheetId="5" r:id="rId2"/>
    <sheet name="Jyala Dar Final" sheetId="6" r:id="rId3"/>
    <sheet name="Dhuwani_Machine_Upakaran Final" sheetId="7" r:id="rId4"/>
    <sheet name="Bhawan" sheetId="8" r:id="rId5"/>
    <sheet name="Falamjanya" sheetId="9" r:id="rId6"/>
    <sheet name="Sadak" sheetId="10" r:id="rId7"/>
    <sheet name="Rang rogan" sheetId="11" r:id="rId8"/>
    <sheet name="Khanepani" sheetId="12" r:id="rId9"/>
    <sheet name="HDP pipe" sheetId="13" r:id="rId10"/>
    <sheet name="uPVC" sheetId="14" r:id="rId11"/>
    <sheet name="PPR fittings" sheetId="29" r:id="rId12"/>
    <sheet name="uPVC Fittings" sheetId="30" r:id="rId13"/>
    <sheet name="Khanepani fittings " sheetId="17" r:id="rId14"/>
    <sheet name="Well tubewall" sheetId="18" r:id="rId15"/>
    <sheet name="Haate Aujar haru" sheetId="19" r:id="rId16"/>
    <sheet name="Vidut" sheetId="20" r:id="rId17"/>
    <sheet name="Micro hydro" sheetId="21" r:id="rId18"/>
    <sheet name="Vividh" sheetId="22" r:id="rId19"/>
    <sheet name="Official" sheetId="23" r:id="rId20"/>
    <sheet name="Equipment tools rate" sheetId="24" r:id="rId21"/>
    <sheet name="Glass Fiber" sheetId="25" r:id="rId22"/>
    <sheet name="yantric rate" sheetId="26" r:id="rId23"/>
    <sheet name="Solar" sheetId="27" r:id="rId24"/>
    <sheet name="Decision" sheetId="28" r:id="rId25"/>
    <sheet name="Sheet1" sheetId="31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 hidden="1">[1]PipeDesign!$D$25:$D$26</definedName>
    <definedName name="__" hidden="1">[2]PipeDesign!$D$25:$D$26</definedName>
    <definedName name="___" hidden="1">[2]PipeDesign!$D$25:$D$26</definedName>
    <definedName name="___FRT1" localSheetId="5" hidden="1">#REF!</definedName>
    <definedName name="___FRT1" localSheetId="21" hidden="1">#REF!</definedName>
    <definedName name="___FRT1" localSheetId="15" hidden="1">#REF!</definedName>
    <definedName name="___FRT1" localSheetId="1" hidden="1">#REF!</definedName>
    <definedName name="___FRT1" localSheetId="8" hidden="1">#REF!</definedName>
    <definedName name="___FRT1" localSheetId="13" hidden="1">#REF!</definedName>
    <definedName name="___FRT1" localSheetId="17" hidden="1">#REF!</definedName>
    <definedName name="___FRT1" localSheetId="11" hidden="1">#REF!</definedName>
    <definedName name="___FRT1" localSheetId="7" hidden="1">#REF!</definedName>
    <definedName name="___FRT1" localSheetId="6" hidden="1">#REF!</definedName>
    <definedName name="___FRT1" localSheetId="10" hidden="1">#REF!</definedName>
    <definedName name="___FRT1" localSheetId="12" hidden="1">#REF!</definedName>
    <definedName name="___FRT1" localSheetId="16" hidden="1">#REF!</definedName>
    <definedName name="___FRT1" localSheetId="18" hidden="1">#REF!</definedName>
    <definedName name="___FRT1" localSheetId="14" hidden="1">#REF!</definedName>
    <definedName name="___FRT1" localSheetId="22" hidden="1">#REF!</definedName>
    <definedName name="___FRT1" hidden="1">#REF!</definedName>
    <definedName name="___FRT5" localSheetId="5" hidden="1">#REF!</definedName>
    <definedName name="___FRT5" localSheetId="21" hidden="1">#REF!</definedName>
    <definedName name="___FRT5" localSheetId="15" hidden="1">#REF!</definedName>
    <definedName name="___FRT5" localSheetId="1" hidden="1">#REF!</definedName>
    <definedName name="___FRT5" localSheetId="8" hidden="1">#REF!</definedName>
    <definedName name="___FRT5" localSheetId="13" hidden="1">#REF!</definedName>
    <definedName name="___FRT5" localSheetId="17" hidden="1">#REF!</definedName>
    <definedName name="___FRT5" localSheetId="11" hidden="1">#REF!</definedName>
    <definedName name="___FRT5" localSheetId="7" hidden="1">#REF!</definedName>
    <definedName name="___FRT5" localSheetId="6" hidden="1">#REF!</definedName>
    <definedName name="___FRT5" localSheetId="10" hidden="1">#REF!</definedName>
    <definedName name="___FRT5" localSheetId="12" hidden="1">#REF!</definedName>
    <definedName name="___FRT5" localSheetId="16" hidden="1">#REF!</definedName>
    <definedName name="___FRT5" localSheetId="18" hidden="1">#REF!</definedName>
    <definedName name="___FRT5" localSheetId="14" hidden="1">#REF!</definedName>
    <definedName name="___FRT5" localSheetId="22" hidden="1">#REF!</definedName>
    <definedName name="___FRT5" hidden="1">#REF!</definedName>
    <definedName name="___mh60" hidden="1">[3]DRates!$K$41</definedName>
    <definedName name="__FRT1" localSheetId="5" hidden="1">#REF!</definedName>
    <definedName name="__FRT1" localSheetId="21" hidden="1">#REF!</definedName>
    <definedName name="__FRT1" localSheetId="15" hidden="1">#REF!</definedName>
    <definedName name="__FRT1" localSheetId="1" hidden="1">#REF!</definedName>
    <definedName name="__FRT1" localSheetId="8" hidden="1">#REF!</definedName>
    <definedName name="__FRT1" localSheetId="13" hidden="1">#REF!</definedName>
    <definedName name="__FRT1" localSheetId="17" hidden="1">#REF!</definedName>
    <definedName name="__FRT1" localSheetId="11" hidden="1">#REF!</definedName>
    <definedName name="__FRT1" localSheetId="7" hidden="1">#REF!</definedName>
    <definedName name="__FRT1" localSheetId="6" hidden="1">#REF!</definedName>
    <definedName name="__FRT1" localSheetId="10" hidden="1">#REF!</definedName>
    <definedName name="__FRT1" localSheetId="12" hidden="1">#REF!</definedName>
    <definedName name="__FRT1" localSheetId="16" hidden="1">#REF!</definedName>
    <definedName name="__FRT1" localSheetId="18" hidden="1">#REF!</definedName>
    <definedName name="__FRT1" localSheetId="14" hidden="1">#REF!</definedName>
    <definedName name="__FRT1" localSheetId="22" hidden="1">#REF!</definedName>
    <definedName name="__FRT1" hidden="1">#REF!</definedName>
    <definedName name="__FRT5" localSheetId="5" hidden="1">#REF!</definedName>
    <definedName name="__FRT5" localSheetId="21" hidden="1">#REF!</definedName>
    <definedName name="__FRT5" localSheetId="15" hidden="1">#REF!</definedName>
    <definedName name="__FRT5" localSheetId="1" hidden="1">#REF!</definedName>
    <definedName name="__FRT5" localSheetId="8" hidden="1">#REF!</definedName>
    <definedName name="__FRT5" localSheetId="13" hidden="1">#REF!</definedName>
    <definedName name="__FRT5" localSheetId="17" hidden="1">#REF!</definedName>
    <definedName name="__FRT5" localSheetId="11" hidden="1">#REF!</definedName>
    <definedName name="__FRT5" localSheetId="7" hidden="1">#REF!</definedName>
    <definedName name="__FRT5" localSheetId="6" hidden="1">#REF!</definedName>
    <definedName name="__FRT5" localSheetId="10" hidden="1">#REF!</definedName>
    <definedName name="__FRT5" localSheetId="12" hidden="1">#REF!</definedName>
    <definedName name="__FRT5" localSheetId="16" hidden="1">#REF!</definedName>
    <definedName name="__FRT5" localSheetId="18" hidden="1">#REF!</definedName>
    <definedName name="__FRT5" localSheetId="14" hidden="1">#REF!</definedName>
    <definedName name="__FRT5" localSheetId="22" hidden="1">#REF!</definedName>
    <definedName name="__FRT5" hidden="1">#REF!</definedName>
    <definedName name="__mh60" hidden="1">[3]DRates!$K$41</definedName>
    <definedName name="_abs45" localSheetId="5">#REF!</definedName>
    <definedName name="_abs45" localSheetId="21">#REF!</definedName>
    <definedName name="_abs45" localSheetId="15">#REF!</definedName>
    <definedName name="_abs45" localSheetId="1">#REF!</definedName>
    <definedName name="_abs45" localSheetId="8">#REF!</definedName>
    <definedName name="_abs45" localSheetId="13">#REF!</definedName>
    <definedName name="_abs45" localSheetId="17">#REF!</definedName>
    <definedName name="_abs45" localSheetId="11">#REF!</definedName>
    <definedName name="_abs45" localSheetId="7">#REF!</definedName>
    <definedName name="_abs45" localSheetId="6">#REF!</definedName>
    <definedName name="_abs45" localSheetId="10">#REF!</definedName>
    <definedName name="_abs45" localSheetId="12">#REF!</definedName>
    <definedName name="_abs45" localSheetId="16">#REF!</definedName>
    <definedName name="_abs45" localSheetId="18">#REF!</definedName>
    <definedName name="_abs45" localSheetId="14">#REF!</definedName>
    <definedName name="_abs45" localSheetId="22">#REF!</definedName>
    <definedName name="_abs45">#REF!</definedName>
    <definedName name="_abs60" localSheetId="5">#REF!</definedName>
    <definedName name="_abs60" localSheetId="21">#REF!</definedName>
    <definedName name="_abs60" localSheetId="15">#REF!</definedName>
    <definedName name="_abs60" localSheetId="1">#REF!</definedName>
    <definedName name="_abs60" localSheetId="8">#REF!</definedName>
    <definedName name="_abs60" localSheetId="13">#REF!</definedName>
    <definedName name="_abs60" localSheetId="17">#REF!</definedName>
    <definedName name="_abs60" localSheetId="11">#REF!</definedName>
    <definedName name="_abs60" localSheetId="7">#REF!</definedName>
    <definedName name="_abs60" localSheetId="6">#REF!</definedName>
    <definedName name="_abs60" localSheetId="10">#REF!</definedName>
    <definedName name="_abs60" localSheetId="12">#REF!</definedName>
    <definedName name="_abs60" localSheetId="16">#REF!</definedName>
    <definedName name="_abs60" localSheetId="18">#REF!</definedName>
    <definedName name="_abs60" localSheetId="14">#REF!</definedName>
    <definedName name="_abs60" localSheetId="22">#REF!</definedName>
    <definedName name="_abs60">#REF!</definedName>
    <definedName name="_abs90" localSheetId="5">#REF!</definedName>
    <definedName name="_abs90" localSheetId="21">#REF!</definedName>
    <definedName name="_abs90" localSheetId="15">#REF!</definedName>
    <definedName name="_abs90" localSheetId="1">#REF!</definedName>
    <definedName name="_abs90" localSheetId="8">#REF!</definedName>
    <definedName name="_abs90" localSheetId="13">#REF!</definedName>
    <definedName name="_abs90" localSheetId="17">#REF!</definedName>
    <definedName name="_abs90" localSheetId="11">#REF!</definedName>
    <definedName name="_abs90" localSheetId="7">#REF!</definedName>
    <definedName name="_abs90" localSheetId="6">#REF!</definedName>
    <definedName name="_abs90" localSheetId="10">#REF!</definedName>
    <definedName name="_abs90" localSheetId="12">#REF!</definedName>
    <definedName name="_abs90" localSheetId="16">#REF!</definedName>
    <definedName name="_abs90" localSheetId="18">#REF!</definedName>
    <definedName name="_abs90" localSheetId="14">#REF!</definedName>
    <definedName name="_abs90" localSheetId="22">#REF!</definedName>
    <definedName name="_abs90">#REF!</definedName>
    <definedName name="_est45" localSheetId="5">#REF!</definedName>
    <definedName name="_est45" localSheetId="21">#REF!</definedName>
    <definedName name="_est45" localSheetId="15">#REF!</definedName>
    <definedName name="_est45" localSheetId="1">#REF!</definedName>
    <definedName name="_est45" localSheetId="8">#REF!</definedName>
    <definedName name="_est45" localSheetId="13">#REF!</definedName>
    <definedName name="_est45" localSheetId="17">#REF!</definedName>
    <definedName name="_est45" localSheetId="11">#REF!</definedName>
    <definedName name="_est45" localSheetId="7">#REF!</definedName>
    <definedName name="_est45" localSheetId="6">#REF!</definedName>
    <definedName name="_est45" localSheetId="10">#REF!</definedName>
    <definedName name="_est45" localSheetId="12">#REF!</definedName>
    <definedName name="_est45" localSheetId="16">#REF!</definedName>
    <definedName name="_est45" localSheetId="18">#REF!</definedName>
    <definedName name="_est45" localSheetId="14">#REF!</definedName>
    <definedName name="_est45" localSheetId="22">#REF!</definedName>
    <definedName name="_est45">#REF!</definedName>
    <definedName name="_est60" localSheetId="5">#REF!</definedName>
    <definedName name="_est60" localSheetId="21">#REF!</definedName>
    <definedName name="_est60" localSheetId="15">#REF!</definedName>
    <definedName name="_est60" localSheetId="1">#REF!</definedName>
    <definedName name="_est60" localSheetId="8">#REF!</definedName>
    <definedName name="_est60" localSheetId="13">#REF!</definedName>
    <definedName name="_est60" localSheetId="17">#REF!</definedName>
    <definedName name="_est60" localSheetId="11">#REF!</definedName>
    <definedName name="_est60" localSheetId="7">#REF!</definedName>
    <definedName name="_est60" localSheetId="6">#REF!</definedName>
    <definedName name="_est60" localSheetId="10">#REF!</definedName>
    <definedName name="_est60" localSheetId="12">#REF!</definedName>
    <definedName name="_est60" localSheetId="16">#REF!</definedName>
    <definedName name="_est60" localSheetId="18">#REF!</definedName>
    <definedName name="_est60" localSheetId="14">#REF!</definedName>
    <definedName name="_est60" localSheetId="22">#REF!</definedName>
    <definedName name="_est60">#REF!</definedName>
    <definedName name="_est90" localSheetId="5">#REF!</definedName>
    <definedName name="_est90" localSheetId="21">#REF!</definedName>
    <definedName name="_est90" localSheetId="15">#REF!</definedName>
    <definedName name="_est90" localSheetId="1">#REF!</definedName>
    <definedName name="_est90" localSheetId="8">#REF!</definedName>
    <definedName name="_est90" localSheetId="13">#REF!</definedName>
    <definedName name="_est90" localSheetId="17">#REF!</definedName>
    <definedName name="_est90" localSheetId="11">#REF!</definedName>
    <definedName name="_est90" localSheetId="7">#REF!</definedName>
    <definedName name="_est90" localSheetId="6">#REF!</definedName>
    <definedName name="_est90" localSheetId="10">#REF!</definedName>
    <definedName name="_est90" localSheetId="12">#REF!</definedName>
    <definedName name="_est90" localSheetId="16">#REF!</definedName>
    <definedName name="_est90" localSheetId="18">#REF!</definedName>
    <definedName name="_est90" localSheetId="14">#REF!</definedName>
    <definedName name="_est90" localSheetId="22">#REF!</definedName>
    <definedName name="_est90">#REF!</definedName>
    <definedName name="_FRT1" localSheetId="5" hidden="1">#REF!</definedName>
    <definedName name="_FRT1" localSheetId="21" hidden="1">#REF!</definedName>
    <definedName name="_FRT1" localSheetId="15" hidden="1">#REF!</definedName>
    <definedName name="_FRT1" localSheetId="1" hidden="1">#REF!</definedName>
    <definedName name="_FRT1" localSheetId="8" hidden="1">#REF!</definedName>
    <definedName name="_FRT1" localSheetId="13" hidden="1">#REF!</definedName>
    <definedName name="_FRT1" localSheetId="17" hidden="1">#REF!</definedName>
    <definedName name="_FRT1" localSheetId="11" hidden="1">#REF!</definedName>
    <definedName name="_FRT1" localSheetId="7" hidden="1">#REF!</definedName>
    <definedName name="_FRT1" localSheetId="6" hidden="1">#REF!</definedName>
    <definedName name="_FRT1" localSheetId="10" hidden="1">#REF!</definedName>
    <definedName name="_FRT1" localSheetId="12" hidden="1">#REF!</definedName>
    <definedName name="_FRT1" localSheetId="16" hidden="1">#REF!</definedName>
    <definedName name="_FRT1" localSheetId="18" hidden="1">#REF!</definedName>
    <definedName name="_FRT1" localSheetId="14" hidden="1">#REF!</definedName>
    <definedName name="_FRT1" localSheetId="22" hidden="1">#REF!</definedName>
    <definedName name="_FRT1" hidden="1">#REF!</definedName>
    <definedName name="_FRT5" localSheetId="5" hidden="1">#REF!</definedName>
    <definedName name="_FRT5" localSheetId="21" hidden="1">#REF!</definedName>
    <definedName name="_FRT5" localSheetId="15" hidden="1">#REF!</definedName>
    <definedName name="_FRT5" localSheetId="1" hidden="1">#REF!</definedName>
    <definedName name="_FRT5" localSheetId="8" hidden="1">#REF!</definedName>
    <definedName name="_FRT5" localSheetId="13" hidden="1">#REF!</definedName>
    <definedName name="_FRT5" localSheetId="17" hidden="1">#REF!</definedName>
    <definedName name="_FRT5" localSheetId="11" hidden="1">#REF!</definedName>
    <definedName name="_FRT5" localSheetId="7" hidden="1">#REF!</definedName>
    <definedName name="_FRT5" localSheetId="6" hidden="1">#REF!</definedName>
    <definedName name="_FRT5" localSheetId="10" hidden="1">#REF!</definedName>
    <definedName name="_FRT5" localSheetId="12" hidden="1">#REF!</definedName>
    <definedName name="_FRT5" localSheetId="16" hidden="1">#REF!</definedName>
    <definedName name="_FRT5" localSheetId="18" hidden="1">#REF!</definedName>
    <definedName name="_FRT5" localSheetId="14" hidden="1">#REF!</definedName>
    <definedName name="_FRT5" localSheetId="22" hidden="1">#REF!</definedName>
    <definedName name="_FRT5" hidden="1">#REF!</definedName>
    <definedName name="_mh60" hidden="1">[4]DRates!$K$41</definedName>
    <definedName name="a" hidden="1">[5]PipeDesign!$D$25:$D$26</definedName>
    <definedName name="abs" localSheetId="5">#REF!</definedName>
    <definedName name="abs" localSheetId="21">#REF!</definedName>
    <definedName name="abs" localSheetId="15">#REF!</definedName>
    <definedName name="abs" localSheetId="1">#REF!</definedName>
    <definedName name="abs" localSheetId="8">#REF!</definedName>
    <definedName name="abs" localSheetId="13">#REF!</definedName>
    <definedName name="abs" localSheetId="17">#REF!</definedName>
    <definedName name="abs" localSheetId="11">#REF!</definedName>
    <definedName name="abs" localSheetId="7">#REF!</definedName>
    <definedName name="abs" localSheetId="6">#REF!</definedName>
    <definedName name="abs" localSheetId="10">#REF!</definedName>
    <definedName name="abs" localSheetId="12">#REF!</definedName>
    <definedName name="abs" localSheetId="16">#REF!</definedName>
    <definedName name="abs" localSheetId="18">#REF!</definedName>
    <definedName name="abs" localSheetId="14">#REF!</definedName>
    <definedName name="abs" localSheetId="22">#REF!</definedName>
    <definedName name="abs">#REF!</definedName>
    <definedName name="absdrain" localSheetId="5">#REF!</definedName>
    <definedName name="absdrain" localSheetId="21">#REF!</definedName>
    <definedName name="absdrain" localSheetId="15">#REF!</definedName>
    <definedName name="absdrain" localSheetId="1">#REF!</definedName>
    <definedName name="absdrain" localSheetId="8">#REF!</definedName>
    <definedName name="absdrain" localSheetId="13">#REF!</definedName>
    <definedName name="absdrain" localSheetId="17">#REF!</definedName>
    <definedName name="absdrain" localSheetId="11">#REF!</definedName>
    <definedName name="absdrain" localSheetId="7">#REF!</definedName>
    <definedName name="absdrain" localSheetId="6">#REF!</definedName>
    <definedName name="absdrain" localSheetId="10">#REF!</definedName>
    <definedName name="absdrain" localSheetId="12">#REF!</definedName>
    <definedName name="absdrain" localSheetId="16">#REF!</definedName>
    <definedName name="absdrain" localSheetId="18">#REF!</definedName>
    <definedName name="absdrain" localSheetId="14">#REF!</definedName>
    <definedName name="absdrain" localSheetId="22">#REF!</definedName>
    <definedName name="absdrain">#REF!</definedName>
    <definedName name="absearth" localSheetId="5">#REF!</definedName>
    <definedName name="absearth" localSheetId="21">#REF!</definedName>
    <definedName name="absearth" localSheetId="15">#REF!</definedName>
    <definedName name="absearth" localSheetId="1">#REF!</definedName>
    <definedName name="absearth" localSheetId="8">#REF!</definedName>
    <definedName name="absearth" localSheetId="13">#REF!</definedName>
    <definedName name="absearth" localSheetId="17">#REF!</definedName>
    <definedName name="absearth" localSheetId="11">#REF!</definedName>
    <definedName name="absearth" localSheetId="7">#REF!</definedName>
    <definedName name="absearth" localSheetId="6">#REF!</definedName>
    <definedName name="absearth" localSheetId="10">#REF!</definedName>
    <definedName name="absearth" localSheetId="12">#REF!</definedName>
    <definedName name="absearth" localSheetId="16">#REF!</definedName>
    <definedName name="absearth" localSheetId="18">#REF!</definedName>
    <definedName name="absearth" localSheetId="14">#REF!</definedName>
    <definedName name="absearth" localSheetId="22">#REF!</definedName>
    <definedName name="absearth">#REF!</definedName>
    <definedName name="absretain" localSheetId="5">#REF!</definedName>
    <definedName name="absretain" localSheetId="21">#REF!</definedName>
    <definedName name="absretain" localSheetId="15">#REF!</definedName>
    <definedName name="absretain" localSheetId="1">#REF!</definedName>
    <definedName name="absretain" localSheetId="8">#REF!</definedName>
    <definedName name="absretain" localSheetId="13">#REF!</definedName>
    <definedName name="absretain" localSheetId="17">#REF!</definedName>
    <definedName name="absretain" localSheetId="11">#REF!</definedName>
    <definedName name="absretain" localSheetId="7">#REF!</definedName>
    <definedName name="absretain" localSheetId="6">#REF!</definedName>
    <definedName name="absretain" localSheetId="10">#REF!</definedName>
    <definedName name="absretain" localSheetId="12">#REF!</definedName>
    <definedName name="absretain" localSheetId="16">#REF!</definedName>
    <definedName name="absretain" localSheetId="18">#REF!</definedName>
    <definedName name="absretain" localSheetId="14">#REF!</definedName>
    <definedName name="absretain" localSheetId="22">#REF!</definedName>
    <definedName name="absretain">#REF!</definedName>
    <definedName name="ana" localSheetId="5">#REF!</definedName>
    <definedName name="ana" localSheetId="21">#REF!</definedName>
    <definedName name="ana" localSheetId="15">#REF!</definedName>
    <definedName name="ana" localSheetId="1">#REF!</definedName>
    <definedName name="ana" localSheetId="8">#REF!</definedName>
    <definedName name="ana" localSheetId="13">#REF!</definedName>
    <definedName name="ana" localSheetId="17">#REF!</definedName>
    <definedName name="ana" localSheetId="11">#REF!</definedName>
    <definedName name="ana" localSheetId="7">#REF!</definedName>
    <definedName name="ana" localSheetId="6">#REF!</definedName>
    <definedName name="ana" localSheetId="10">#REF!</definedName>
    <definedName name="ana" localSheetId="12">#REF!</definedName>
    <definedName name="ana" localSheetId="16">#REF!</definedName>
    <definedName name="ana" localSheetId="18">#REF!</definedName>
    <definedName name="ana" localSheetId="14">#REF!</definedName>
    <definedName name="ana" localSheetId="22">#REF!</definedName>
    <definedName name="ana">#REF!</definedName>
    <definedName name="Bamboo" localSheetId="5">'[6]Rate analysis of Road'!#REF!</definedName>
    <definedName name="Bamboo" localSheetId="21">'[6]Rate analysis of Road'!#REF!</definedName>
    <definedName name="Bamboo" localSheetId="15">'[7]Rate analysis of Road'!#REF!</definedName>
    <definedName name="Bamboo" localSheetId="1">'[6]Rate analysis of Road'!#REF!</definedName>
    <definedName name="Bamboo" localSheetId="8">'[6]Rate analysis of Road'!#REF!</definedName>
    <definedName name="Bamboo" localSheetId="13">'[7]Rate analysis of Road'!#REF!</definedName>
    <definedName name="Bamboo" localSheetId="17">'[6]Rate analysis of Road'!#REF!</definedName>
    <definedName name="Bamboo" localSheetId="11">'[6]Rate analysis of Road'!#REF!</definedName>
    <definedName name="Bamboo" localSheetId="7">'[6]Rate analysis of Road'!#REF!</definedName>
    <definedName name="Bamboo" localSheetId="6">'[6]Rate analysis of Road'!#REF!</definedName>
    <definedName name="Bamboo" localSheetId="10">'[6]Rate analysis of Road'!#REF!</definedName>
    <definedName name="Bamboo" localSheetId="12">'[6]Rate analysis of Road'!#REF!</definedName>
    <definedName name="Bamboo" localSheetId="16">'[6]Rate analysis of Road'!#REF!</definedName>
    <definedName name="Bamboo" localSheetId="18">'[6]Rate analysis of Road'!#REF!</definedName>
    <definedName name="Bamboo" localSheetId="14">'[7]Rate analysis of Road'!#REF!</definedName>
    <definedName name="Bamboo" localSheetId="22">'[6]Rate analysis of Road'!#REF!</definedName>
    <definedName name="Bamboo">'[6]Rate analysis of Road'!#REF!</definedName>
    <definedName name="barbed" hidden="1">[8]Features!$B$18:$B$83</definedName>
    <definedName name="bh" localSheetId="21" hidden="1">#REF!</definedName>
    <definedName name="bh" localSheetId="15" hidden="1">#REF!</definedName>
    <definedName name="bh" localSheetId="1" hidden="1">#REF!</definedName>
    <definedName name="bh" localSheetId="13" hidden="1">#REF!</definedName>
    <definedName name="bh" localSheetId="11" hidden="1">#REF!</definedName>
    <definedName name="bh" localSheetId="12" hidden="1">#REF!</definedName>
    <definedName name="bh" localSheetId="14" hidden="1">#REF!</definedName>
    <definedName name="bh" localSheetId="22" hidden="1">#REF!</definedName>
    <definedName name="bh" hidden="1">#REF!</definedName>
    <definedName name="Broken_stone" localSheetId="5">'[6]Rate analysis of Road'!#REF!</definedName>
    <definedName name="Broken_stone" localSheetId="21">'[6]Rate analysis of Road'!#REF!</definedName>
    <definedName name="Broken_stone" localSheetId="15">'[7]Rate analysis of Road'!#REF!</definedName>
    <definedName name="Broken_stone" localSheetId="1">'[6]Rate analysis of Road'!#REF!</definedName>
    <definedName name="Broken_stone" localSheetId="8">'[6]Rate analysis of Road'!#REF!</definedName>
    <definedName name="Broken_stone" localSheetId="13">'[7]Rate analysis of Road'!#REF!</definedName>
    <definedName name="Broken_stone" localSheetId="17">'[6]Rate analysis of Road'!#REF!</definedName>
    <definedName name="Broken_stone" localSheetId="11">'[6]Rate analysis of Road'!#REF!</definedName>
    <definedName name="Broken_stone" localSheetId="7">'[6]Rate analysis of Road'!#REF!</definedName>
    <definedName name="Broken_stone" localSheetId="6">'[6]Rate analysis of Road'!#REF!</definedName>
    <definedName name="Broken_stone" localSheetId="10">'[6]Rate analysis of Road'!#REF!</definedName>
    <definedName name="Broken_stone" localSheetId="12">'[6]Rate analysis of Road'!#REF!</definedName>
    <definedName name="Broken_stone" localSheetId="16">'[6]Rate analysis of Road'!#REF!</definedName>
    <definedName name="Broken_stone" localSheetId="18">'[6]Rate analysis of Road'!#REF!</definedName>
    <definedName name="Broken_stone" localSheetId="14">'[7]Rate analysis of Road'!#REF!</definedName>
    <definedName name="Broken_stone" localSheetId="22">'[6]Rate analysis of Road'!#REF!</definedName>
    <definedName name="Broken_stone">'[6]Rate analysis of Road'!#REF!</definedName>
    <definedName name="CFRT1" localSheetId="5" hidden="1">#REF!</definedName>
    <definedName name="CFRT1" localSheetId="21" hidden="1">#REF!</definedName>
    <definedName name="CFRT1" localSheetId="15" hidden="1">#REF!</definedName>
    <definedName name="CFRT1" localSheetId="1" hidden="1">#REF!</definedName>
    <definedName name="CFRT1" localSheetId="8" hidden="1">#REF!</definedName>
    <definedName name="CFRT1" localSheetId="13" hidden="1">#REF!</definedName>
    <definedName name="CFRT1" localSheetId="17" hidden="1">#REF!</definedName>
    <definedName name="CFRT1" localSheetId="11" hidden="1">#REF!</definedName>
    <definedName name="CFRT1" localSheetId="7" hidden="1">#REF!</definedName>
    <definedName name="CFRT1" localSheetId="6" hidden="1">#REF!</definedName>
    <definedName name="CFRT1" localSheetId="10" hidden="1">#REF!</definedName>
    <definedName name="CFRT1" localSheetId="12" hidden="1">#REF!</definedName>
    <definedName name="CFRT1" localSheetId="16" hidden="1">#REF!</definedName>
    <definedName name="CFRT1" localSheetId="18" hidden="1">#REF!</definedName>
    <definedName name="CFRT1" localSheetId="14" hidden="1">#REF!</definedName>
    <definedName name="CFRT1" localSheetId="22" hidden="1">#REF!</definedName>
    <definedName name="CFRT1" hidden="1">#REF!</definedName>
    <definedName name="CFRT5" localSheetId="5" hidden="1">#REF!</definedName>
    <definedName name="CFRT5" localSheetId="21" hidden="1">#REF!</definedName>
    <definedName name="CFRT5" localSheetId="15" hidden="1">#REF!</definedName>
    <definedName name="CFRT5" localSheetId="1" hidden="1">#REF!</definedName>
    <definedName name="CFRT5" localSheetId="8" hidden="1">#REF!</definedName>
    <definedName name="CFRT5" localSheetId="13" hidden="1">#REF!</definedName>
    <definedName name="CFRT5" localSheetId="17" hidden="1">#REF!</definedName>
    <definedName name="CFRT5" localSheetId="11" hidden="1">#REF!</definedName>
    <definedName name="CFRT5" localSheetId="7" hidden="1">#REF!</definedName>
    <definedName name="CFRT5" localSheetId="6" hidden="1">#REF!</definedName>
    <definedName name="CFRT5" localSheetId="10" hidden="1">#REF!</definedName>
    <definedName name="CFRT5" localSheetId="12" hidden="1">#REF!</definedName>
    <definedName name="CFRT5" localSheetId="16" hidden="1">#REF!</definedName>
    <definedName name="CFRT5" localSheetId="18" hidden="1">#REF!</definedName>
    <definedName name="CFRT5" localSheetId="14" hidden="1">#REF!</definedName>
    <definedName name="CFRT5" localSheetId="22" hidden="1">#REF!</definedName>
    <definedName name="CFRT5" hidden="1">#REF!</definedName>
    <definedName name="CIN" hidden="1">[9]RtAn!$B$1</definedName>
    <definedName name="CpLst" hidden="1">[10]Features!$B$18:$B$83</definedName>
    <definedName name="cvbn" hidden="1">[11]Sheets!$L$63:$O$77</definedName>
    <definedName name="dd" localSheetId="5">#REF!</definedName>
    <definedName name="dd" localSheetId="21">#REF!</definedName>
    <definedName name="dd" localSheetId="15">#REF!</definedName>
    <definedName name="dd" localSheetId="1">#REF!</definedName>
    <definedName name="dd" localSheetId="8">#REF!</definedName>
    <definedName name="dd" localSheetId="13">#REF!</definedName>
    <definedName name="dd" localSheetId="17">#REF!</definedName>
    <definedName name="dd" localSheetId="11">#REF!</definedName>
    <definedName name="dd" localSheetId="7">#REF!</definedName>
    <definedName name="dd" localSheetId="6">#REF!</definedName>
    <definedName name="dd" localSheetId="10">#REF!</definedName>
    <definedName name="dd" localSheetId="12">#REF!</definedName>
    <definedName name="dd" localSheetId="16">#REF!</definedName>
    <definedName name="dd" localSheetId="18">#REF!</definedName>
    <definedName name="dd" localSheetId="14">#REF!</definedName>
    <definedName name="dd" localSheetId="22">#REF!</definedName>
    <definedName name="dd">#REF!</definedName>
    <definedName name="DimFRT" hidden="1">[12]Sheets!$L$63:$O$77</definedName>
    <definedName name="District1" localSheetId="5">#REF!</definedName>
    <definedName name="District1" localSheetId="21">#REF!</definedName>
    <definedName name="District1" localSheetId="15">#REF!</definedName>
    <definedName name="District1" localSheetId="1">#REF!</definedName>
    <definedName name="District1" localSheetId="8">#REF!</definedName>
    <definedName name="District1" localSheetId="13">#REF!</definedName>
    <definedName name="District1" localSheetId="17">#REF!</definedName>
    <definedName name="District1" localSheetId="11">#REF!</definedName>
    <definedName name="District1" localSheetId="7">#REF!</definedName>
    <definedName name="District1" localSheetId="6">#REF!</definedName>
    <definedName name="District1" localSheetId="10">#REF!</definedName>
    <definedName name="District1" localSheetId="12">#REF!</definedName>
    <definedName name="District1" localSheetId="16">#REF!</definedName>
    <definedName name="District1" localSheetId="18">#REF!</definedName>
    <definedName name="District1" localSheetId="14">#REF!</definedName>
    <definedName name="District1" localSheetId="22">#REF!</definedName>
    <definedName name="District1">#REF!</definedName>
    <definedName name="Enamel" localSheetId="5">'[6]Rate analysis of Road'!#REF!</definedName>
    <definedName name="Enamel" localSheetId="21">'[6]Rate analysis of Road'!#REF!</definedName>
    <definedName name="Enamel" localSheetId="15">'[7]Rate analysis of Road'!#REF!</definedName>
    <definedName name="Enamel" localSheetId="1">'[6]Rate analysis of Road'!#REF!</definedName>
    <definedName name="Enamel" localSheetId="8">'[6]Rate analysis of Road'!#REF!</definedName>
    <definedName name="Enamel" localSheetId="13">'[7]Rate analysis of Road'!#REF!</definedName>
    <definedName name="Enamel" localSheetId="17">'[6]Rate analysis of Road'!#REF!</definedName>
    <definedName name="Enamel" localSheetId="11">'[6]Rate analysis of Road'!#REF!</definedName>
    <definedName name="Enamel" localSheetId="7">'[6]Rate analysis of Road'!#REF!</definedName>
    <definedName name="Enamel" localSheetId="6">'[6]Rate analysis of Road'!#REF!</definedName>
    <definedName name="Enamel" localSheetId="10">'[6]Rate analysis of Road'!#REF!</definedName>
    <definedName name="Enamel" localSheetId="12">'[6]Rate analysis of Road'!#REF!</definedName>
    <definedName name="Enamel" localSheetId="16">'[6]Rate analysis of Road'!#REF!</definedName>
    <definedName name="Enamel" localSheetId="18">'[6]Rate analysis of Road'!#REF!</definedName>
    <definedName name="Enamel" localSheetId="14">'[7]Rate analysis of Road'!#REF!</definedName>
    <definedName name="Enamel" localSheetId="22">'[6]Rate analysis of Road'!#REF!</definedName>
    <definedName name="Enamel">'[6]Rate analysis of Road'!#REF!</definedName>
    <definedName name="estdrain" localSheetId="5">#REF!</definedName>
    <definedName name="estdrain" localSheetId="21">#REF!</definedName>
    <definedName name="estdrain" localSheetId="15">#REF!</definedName>
    <definedName name="estdrain" localSheetId="1">#REF!</definedName>
    <definedName name="estdrain" localSheetId="8">#REF!</definedName>
    <definedName name="estdrain" localSheetId="13">#REF!</definedName>
    <definedName name="estdrain" localSheetId="17">#REF!</definedName>
    <definedName name="estdrain" localSheetId="11">#REF!</definedName>
    <definedName name="estdrain" localSheetId="7">#REF!</definedName>
    <definedName name="estdrain" localSheetId="6">#REF!</definedName>
    <definedName name="estdrain" localSheetId="10">#REF!</definedName>
    <definedName name="estdrain" localSheetId="12">#REF!</definedName>
    <definedName name="estdrain" localSheetId="16">#REF!</definedName>
    <definedName name="estdrain" localSheetId="18">#REF!</definedName>
    <definedName name="estdrain" localSheetId="14">#REF!</definedName>
    <definedName name="estdrain" localSheetId="22">#REF!</definedName>
    <definedName name="estdrain">#REF!</definedName>
    <definedName name="estearth" localSheetId="5">#REF!</definedName>
    <definedName name="estearth" localSheetId="21">#REF!</definedName>
    <definedName name="estearth" localSheetId="15">#REF!</definedName>
    <definedName name="estearth" localSheetId="1">#REF!</definedName>
    <definedName name="estearth" localSheetId="8">#REF!</definedName>
    <definedName name="estearth" localSheetId="13">#REF!</definedName>
    <definedName name="estearth" localSheetId="17">#REF!</definedName>
    <definedName name="estearth" localSheetId="11">#REF!</definedName>
    <definedName name="estearth" localSheetId="7">#REF!</definedName>
    <definedName name="estearth" localSheetId="6">#REF!</definedName>
    <definedName name="estearth" localSheetId="10">#REF!</definedName>
    <definedName name="estearth" localSheetId="12">#REF!</definedName>
    <definedName name="estearth" localSheetId="16">#REF!</definedName>
    <definedName name="estearth" localSheetId="18">#REF!</definedName>
    <definedName name="estearth" localSheetId="14">#REF!</definedName>
    <definedName name="estearth" localSheetId="22">#REF!</definedName>
    <definedName name="estearth">#REF!</definedName>
    <definedName name="estretain" localSheetId="5">#REF!</definedName>
    <definedName name="estretain" localSheetId="21">#REF!</definedName>
    <definedName name="estretain" localSheetId="15">#REF!</definedName>
    <definedName name="estretain" localSheetId="1">#REF!</definedName>
    <definedName name="estretain" localSheetId="8">#REF!</definedName>
    <definedName name="estretain" localSheetId="13">#REF!</definedName>
    <definedName name="estretain" localSheetId="17">#REF!</definedName>
    <definedName name="estretain" localSheetId="11">#REF!</definedName>
    <definedName name="estretain" localSheetId="7">#REF!</definedName>
    <definedName name="estretain" localSheetId="6">#REF!</definedName>
    <definedName name="estretain" localSheetId="10">#REF!</definedName>
    <definedName name="estretain" localSheetId="12">#REF!</definedName>
    <definedName name="estretain" localSheetId="16">#REF!</definedName>
    <definedName name="estretain" localSheetId="18">#REF!</definedName>
    <definedName name="estretain" localSheetId="14">#REF!</definedName>
    <definedName name="estretain" localSheetId="22">#REF!</definedName>
    <definedName name="estretain">#REF!</definedName>
    <definedName name="Factorr" localSheetId="5">#REF!</definedName>
    <definedName name="Factorr" localSheetId="21">#REF!</definedName>
    <definedName name="Factorr" localSheetId="15">#REF!</definedName>
    <definedName name="Factorr" localSheetId="1">#REF!</definedName>
    <definedName name="Factorr" localSheetId="8">#REF!</definedName>
    <definedName name="Factorr" localSheetId="13">#REF!</definedName>
    <definedName name="Factorr" localSheetId="17">#REF!</definedName>
    <definedName name="Factorr" localSheetId="11">#REF!</definedName>
    <definedName name="Factorr" localSheetId="7">#REF!</definedName>
    <definedName name="Factorr" localSheetId="6">#REF!</definedName>
    <definedName name="Factorr" localSheetId="10">#REF!</definedName>
    <definedName name="Factorr" localSheetId="12">#REF!</definedName>
    <definedName name="Factorr" localSheetId="16">#REF!</definedName>
    <definedName name="Factorr" localSheetId="18">#REF!</definedName>
    <definedName name="Factorr" localSheetId="14">#REF!</definedName>
    <definedName name="Factorr" localSheetId="22">#REF!</definedName>
    <definedName name="Factorr">#REF!</definedName>
    <definedName name="FFFF" hidden="1">[13]PipeDesign!$D$25:$D$26</definedName>
    <definedName name="Fit" hidden="1">[14]RtAn!$B$1</definedName>
    <definedName name="GIpipe40mm" localSheetId="5">'[6]Rate analysis of Road'!#REF!</definedName>
    <definedName name="GIpipe40mm" localSheetId="21">'[6]Rate analysis of Road'!#REF!</definedName>
    <definedName name="GIpipe40mm" localSheetId="15">'[7]Rate analysis of Road'!#REF!</definedName>
    <definedName name="GIpipe40mm" localSheetId="1">'[6]Rate analysis of Road'!#REF!</definedName>
    <definedName name="GIpipe40mm" localSheetId="8">'[6]Rate analysis of Road'!#REF!</definedName>
    <definedName name="GIpipe40mm" localSheetId="13">'[7]Rate analysis of Road'!#REF!</definedName>
    <definedName name="GIpipe40mm" localSheetId="17">'[6]Rate analysis of Road'!#REF!</definedName>
    <definedName name="GIpipe40mm" localSheetId="11">'[6]Rate analysis of Road'!#REF!</definedName>
    <definedName name="GIpipe40mm" localSheetId="7">'[6]Rate analysis of Road'!#REF!</definedName>
    <definedName name="GIpipe40mm" localSheetId="6">'[6]Rate analysis of Road'!#REF!</definedName>
    <definedName name="GIpipe40mm" localSheetId="10">'[6]Rate analysis of Road'!#REF!</definedName>
    <definedName name="GIpipe40mm" localSheetId="12">'[6]Rate analysis of Road'!#REF!</definedName>
    <definedName name="GIpipe40mm" localSheetId="16">'[6]Rate analysis of Road'!#REF!</definedName>
    <definedName name="GIpipe40mm" localSheetId="18">'[6]Rate analysis of Road'!#REF!</definedName>
    <definedName name="GIpipe40mm" localSheetId="14">'[7]Rate analysis of Road'!#REF!</definedName>
    <definedName name="GIpipe40mm" localSheetId="22">'[6]Rate analysis of Road'!#REF!</definedName>
    <definedName name="GIpipe40mm">'[6]Rate analysis of Road'!#REF!</definedName>
    <definedName name="GiPipe50mm" localSheetId="5">'[6]Rate analysis of Road'!#REF!</definedName>
    <definedName name="GiPipe50mm" localSheetId="21">'[6]Rate analysis of Road'!#REF!</definedName>
    <definedName name="GiPipe50mm" localSheetId="15">'[7]Rate analysis of Road'!#REF!</definedName>
    <definedName name="GiPipe50mm" localSheetId="1">'[6]Rate analysis of Road'!#REF!</definedName>
    <definedName name="GiPipe50mm" localSheetId="8">'[6]Rate analysis of Road'!#REF!</definedName>
    <definedName name="GiPipe50mm" localSheetId="13">'[7]Rate analysis of Road'!#REF!</definedName>
    <definedName name="GiPipe50mm" localSheetId="17">'[6]Rate analysis of Road'!#REF!</definedName>
    <definedName name="GiPipe50mm" localSheetId="11">'[6]Rate analysis of Road'!#REF!</definedName>
    <definedName name="GiPipe50mm" localSheetId="7">'[6]Rate analysis of Road'!#REF!</definedName>
    <definedName name="GiPipe50mm" localSheetId="6">'[6]Rate analysis of Road'!#REF!</definedName>
    <definedName name="GiPipe50mm" localSheetId="10">'[6]Rate analysis of Road'!#REF!</definedName>
    <definedName name="GiPipe50mm" localSheetId="12">'[6]Rate analysis of Road'!#REF!</definedName>
    <definedName name="GiPipe50mm" localSheetId="16">'[6]Rate analysis of Road'!#REF!</definedName>
    <definedName name="GiPipe50mm" localSheetId="18">'[6]Rate analysis of Road'!#REF!</definedName>
    <definedName name="GiPipe50mm" localSheetId="14">'[7]Rate analysis of Road'!#REF!</definedName>
    <definedName name="GiPipe50mm" localSheetId="22">'[6]Rate analysis of Road'!#REF!</definedName>
    <definedName name="GiPipe50mm">'[6]Rate analysis of Road'!#REF!</definedName>
    <definedName name="hn" localSheetId="5" hidden="1">'[15]FRT Estimate 8 cum'!#REF!</definedName>
    <definedName name="hn" localSheetId="21" hidden="1">'[15]FRT Estimate 8 cum'!#REF!</definedName>
    <definedName name="hn" localSheetId="15" hidden="1">'[16]FRT Estimate 8 cum'!#REF!</definedName>
    <definedName name="hn" localSheetId="1" hidden="1">'[15]FRT Estimate 8 cum'!#REF!</definedName>
    <definedName name="hn" localSheetId="8" hidden="1">'[15]FRT Estimate 8 cum'!#REF!</definedName>
    <definedName name="hn" localSheetId="13" hidden="1">'[16]FRT Estimate 8 cum'!#REF!</definedName>
    <definedName name="hn" localSheetId="17" hidden="1">'[15]FRT Estimate 8 cum'!#REF!</definedName>
    <definedName name="hn" localSheetId="11" hidden="1">'[15]FRT Estimate 8 cum'!#REF!</definedName>
    <definedName name="hn" localSheetId="7" hidden="1">'[15]FRT Estimate 8 cum'!#REF!</definedName>
    <definedName name="hn" localSheetId="6" hidden="1">'[15]FRT Estimate 8 cum'!#REF!</definedName>
    <definedName name="hn" localSheetId="10" hidden="1">'[15]FRT Estimate 8 cum'!#REF!</definedName>
    <definedName name="hn" localSheetId="12" hidden="1">'[15]FRT Estimate 8 cum'!#REF!</definedName>
    <definedName name="hn" localSheetId="16" hidden="1">'[15]FRT Estimate 8 cum'!#REF!</definedName>
    <definedName name="hn" localSheetId="18" hidden="1">'[15]FRT Estimate 8 cum'!#REF!</definedName>
    <definedName name="hn" localSheetId="14" hidden="1">'[16]FRT Estimate 8 cum'!#REF!</definedName>
    <definedName name="hn" localSheetId="22" hidden="1">'[15]FRT Estimate 8 cum'!#REF!</definedName>
    <definedName name="hn" hidden="1">'[15]FRT Estimate 8 cum'!#REF!</definedName>
    <definedName name="mnjkhgffdd" hidden="1">[11]Sheets!$L$63:$O$77</definedName>
    <definedName name="n" localSheetId="15" hidden="1">#REF!</definedName>
    <definedName name="n" localSheetId="1" hidden="1">#REF!</definedName>
    <definedName name="n" localSheetId="11" hidden="1">#REF!</definedName>
    <definedName name="n" localSheetId="12" hidden="1">#REF!</definedName>
    <definedName name="n" localSheetId="14" hidden="1">#REF!</definedName>
    <definedName name="n" hidden="1">#REF!</definedName>
    <definedName name="Pnam" hidden="1">[1]CheckList!$E$5</definedName>
    <definedName name="_xlnm.Print_Area" localSheetId="4">Bhawan!$A$1:$K$160</definedName>
    <definedName name="_xlnm.Print_Area" localSheetId="3">'Dhuwani_Machine_Upakaran Final'!$A$1:$K$58</definedName>
    <definedName name="_xlnm.Print_Area" localSheetId="20">'Equipment tools rate'!$A$1:$G$176</definedName>
    <definedName name="_xlnm.Print_Area" localSheetId="5">Falamjanya!$A$1:$K$140</definedName>
    <definedName name="_xlnm.Print_Area" localSheetId="21">'Glass Fiber'!$A$1:$H$34</definedName>
    <definedName name="_xlnm.Print_Area" localSheetId="15">'Haate Aujar haru'!$A$1:$K$76</definedName>
    <definedName name="_xlnm.Print_Area" localSheetId="9">'HDP pipe'!$A$1:$I$24</definedName>
    <definedName name="_xlnm.Print_Area" localSheetId="2">'Jyala Dar Final'!$A$1:$K$55</definedName>
    <definedName name="_xlnm.Print_Area" localSheetId="8">Khanepani!$A$1:$K$212</definedName>
    <definedName name="_xlnm.Print_Area" localSheetId="13">'Khanepani fittings '!$A$1:$K$470</definedName>
    <definedName name="_xlnm.Print_Area" localSheetId="17">'Micro hydro'!$A$1:$K$27</definedName>
    <definedName name="_xlnm.Print_Area" localSheetId="19">Official!$A$1:$G$145</definedName>
    <definedName name="_xlnm.Print_Area" localSheetId="11">'PPR fittings'!$A$1:$J$63</definedName>
    <definedName name="_xlnm.Print_Area" localSheetId="7">'Rang rogan'!$A$1:$K$33</definedName>
    <definedName name="_xlnm.Print_Area" localSheetId="6">Sadak!$A$1:$K$42</definedName>
    <definedName name="_xlnm.Print_Area" localSheetId="23">Solar!$A$1:$H$25</definedName>
    <definedName name="_xlnm.Print_Area" localSheetId="10">uPVC!$A$1:$I$17</definedName>
    <definedName name="_xlnm.Print_Area" localSheetId="16">Vidut!$A$1:$K$112</definedName>
    <definedName name="_xlnm.Print_Area" localSheetId="18">Vividh!$A$1:$G$26</definedName>
    <definedName name="_xlnm.Print_Area" localSheetId="14">'Well tubewall'!$A$1:$K$40</definedName>
    <definedName name="_xlnm.Print_Area" localSheetId="22">'yantric rate'!$A$1:$K$14</definedName>
    <definedName name="_xlnm.Print_Titles" localSheetId="4">Bhawan!$1:$3</definedName>
    <definedName name="_xlnm.Print_Titles" localSheetId="3">'Dhuwani_Machine_Upakaran Final'!$1:$3</definedName>
    <definedName name="_xlnm.Print_Titles" localSheetId="20">'Equipment tools rate'!$1:$4</definedName>
    <definedName name="_xlnm.Print_Titles" localSheetId="5">Falamjanya!$1:$3</definedName>
    <definedName name="_xlnm.Print_Titles" localSheetId="15">'Haate Aujar haru'!$1:$3</definedName>
    <definedName name="_xlnm.Print_Titles" localSheetId="2">'Jyala Dar Final'!$1:$4</definedName>
    <definedName name="_xlnm.Print_Titles" localSheetId="8">Khanepani!$1:$3</definedName>
    <definedName name="_xlnm.Print_Titles" localSheetId="13">'Khanepani fittings '!$1:$3</definedName>
    <definedName name="_xlnm.Print_Titles" localSheetId="17">'Micro hydro'!$1:$3</definedName>
    <definedName name="_xlnm.Print_Titles" localSheetId="19">Official!$1:$3</definedName>
    <definedName name="_xlnm.Print_Titles" localSheetId="11">'PPR fittings'!$1:$1</definedName>
    <definedName name="_xlnm.Print_Titles" localSheetId="7">'Rang rogan'!$1:$3</definedName>
    <definedName name="_xlnm.Print_Titles" localSheetId="6">Sadak!$1:$3</definedName>
    <definedName name="_xlnm.Print_Titles" localSheetId="16">Vidut!$1:$3</definedName>
    <definedName name="_xlnm.Print_Titles" localSheetId="18">Vividh!$1:$3</definedName>
    <definedName name="_xlnm.Print_Titles" localSheetId="14">'Well tubewall'!$1:$3</definedName>
    <definedName name="_xlnm.Print_Titles" localSheetId="22">'yantric rate'!$1:$3</definedName>
    <definedName name="Print_Titles_MI" localSheetId="5">#REF!</definedName>
    <definedName name="Print_Titles_MI" localSheetId="21">#REF!</definedName>
    <definedName name="Print_Titles_MI" localSheetId="15">#REF!</definedName>
    <definedName name="Print_Titles_MI" localSheetId="1">#REF!</definedName>
    <definedName name="Print_Titles_MI" localSheetId="8">#REF!</definedName>
    <definedName name="Print_Titles_MI" localSheetId="13">#REF!</definedName>
    <definedName name="Print_Titles_MI" localSheetId="17">#REF!</definedName>
    <definedName name="Print_Titles_MI" localSheetId="11">#REF!</definedName>
    <definedName name="Print_Titles_MI" localSheetId="7">#REF!</definedName>
    <definedName name="Print_Titles_MI" localSheetId="6">#REF!</definedName>
    <definedName name="Print_Titles_MI" localSheetId="10">#REF!</definedName>
    <definedName name="Print_Titles_MI" localSheetId="12">#REF!</definedName>
    <definedName name="Print_Titles_MI" localSheetId="16">#REF!</definedName>
    <definedName name="Print_Titles_MI" localSheetId="18">#REF!</definedName>
    <definedName name="Print_Titles_MI" localSheetId="14">#REF!</definedName>
    <definedName name="Print_Titles_MI" localSheetId="22">#REF!</definedName>
    <definedName name="Print_Titles_MI">#REF!</definedName>
    <definedName name="rate" localSheetId="5">#REF!</definedName>
    <definedName name="rate" localSheetId="21">#REF!</definedName>
    <definedName name="rate" localSheetId="15">#REF!</definedName>
    <definedName name="rate" localSheetId="1">#REF!</definedName>
    <definedName name="rate" localSheetId="8">#REF!</definedName>
    <definedName name="rate" localSheetId="13">#REF!</definedName>
    <definedName name="rate" localSheetId="17">#REF!</definedName>
    <definedName name="rate" localSheetId="11">#REF!</definedName>
    <definedName name="rate" localSheetId="7">#REF!</definedName>
    <definedName name="rate" localSheetId="6">#REF!</definedName>
    <definedName name="rate" localSheetId="10">#REF!</definedName>
    <definedName name="rate" localSheetId="12">#REF!</definedName>
    <definedName name="rate" localSheetId="16">#REF!</definedName>
    <definedName name="rate" localSheetId="18">#REF!</definedName>
    <definedName name="rate" localSheetId="14">#REF!</definedName>
    <definedName name="rate" localSheetId="22">#REF!</definedName>
    <definedName name="rate">#REF!</definedName>
    <definedName name="RefFRT" localSheetId="5" hidden="1">#REF!</definedName>
    <definedName name="RefFRT" localSheetId="21" hidden="1">#REF!</definedName>
    <definedName name="RefFRT" localSheetId="15" hidden="1">#REF!</definedName>
    <definedName name="RefFRT" localSheetId="1" hidden="1">#REF!</definedName>
    <definedName name="RefFRT" localSheetId="8" hidden="1">#REF!</definedName>
    <definedName name="RefFRT" localSheetId="13" hidden="1">#REF!</definedName>
    <definedName name="RefFRT" localSheetId="17" hidden="1">#REF!</definedName>
    <definedName name="RefFRT" localSheetId="11" hidden="1">#REF!</definedName>
    <definedName name="RefFRT" localSheetId="7" hidden="1">#REF!</definedName>
    <definedName name="RefFRT" localSheetId="6" hidden="1">#REF!</definedName>
    <definedName name="RefFRT" localSheetId="10" hidden="1">#REF!</definedName>
    <definedName name="RefFRT" localSheetId="12" hidden="1">#REF!</definedName>
    <definedName name="RefFRT" localSheetId="16" hidden="1">#REF!</definedName>
    <definedName name="RefFRT" localSheetId="18" hidden="1">#REF!</definedName>
    <definedName name="RefFRT" localSheetId="14" hidden="1">#REF!</definedName>
    <definedName name="RefFRT" localSheetId="22" hidden="1">#REF!</definedName>
    <definedName name="RefFRT" hidden="1">#REF!</definedName>
    <definedName name="rFRT5" localSheetId="5" hidden="1">#REF!</definedName>
    <definedName name="rFRT5" localSheetId="21" hidden="1">#REF!</definedName>
    <definedName name="rFRT5" localSheetId="15" hidden="1">#REF!</definedName>
    <definedName name="rFRT5" localSheetId="1" hidden="1">#REF!</definedName>
    <definedName name="rFRT5" localSheetId="8" hidden="1">#REF!</definedName>
    <definedName name="rFRT5" localSheetId="13" hidden="1">#REF!</definedName>
    <definedName name="rFRT5" localSheetId="17" hidden="1">#REF!</definedName>
    <definedName name="rFRT5" localSheetId="11" hidden="1">#REF!</definedName>
    <definedName name="rFRT5" localSheetId="7" hidden="1">#REF!</definedName>
    <definedName name="rFRT5" localSheetId="6" hidden="1">#REF!</definedName>
    <definedName name="rFRT5" localSheetId="10" hidden="1">#REF!</definedName>
    <definedName name="rFRT5" localSheetId="12" hidden="1">#REF!</definedName>
    <definedName name="rFRT5" localSheetId="16" hidden="1">#REF!</definedName>
    <definedName name="rFRT5" localSheetId="18" hidden="1">#REF!</definedName>
    <definedName name="rFRT5" localSheetId="14" hidden="1">#REF!</definedName>
    <definedName name="rFRT5" localSheetId="22" hidden="1">#REF!</definedName>
    <definedName name="rFRT5" hidden="1">#REF!</definedName>
    <definedName name="rRtAn" hidden="1">[17]RtAn!$A$8:$O$293</definedName>
    <definedName name="sks" localSheetId="5">'[6]Rate analysis of Road'!#REF!</definedName>
    <definedName name="sks" localSheetId="21">'[6]Rate analysis of Road'!#REF!</definedName>
    <definedName name="sks" localSheetId="15">'[7]Rate analysis of Road'!#REF!</definedName>
    <definedName name="sks" localSheetId="1">'[6]Rate analysis of Road'!#REF!</definedName>
    <definedName name="sks" localSheetId="8">'[6]Rate analysis of Road'!#REF!</definedName>
    <definedName name="sks" localSheetId="13">'[7]Rate analysis of Road'!#REF!</definedName>
    <definedName name="sks" localSheetId="17">'[6]Rate analysis of Road'!#REF!</definedName>
    <definedName name="sks" localSheetId="11">'[6]Rate analysis of Road'!#REF!</definedName>
    <definedName name="sks" localSheetId="7">'[6]Rate analysis of Road'!#REF!</definedName>
    <definedName name="sks" localSheetId="6">'[6]Rate analysis of Road'!#REF!</definedName>
    <definedName name="sks" localSheetId="10">'[6]Rate analysis of Road'!#REF!</definedName>
    <definedName name="sks" localSheetId="12">'[6]Rate analysis of Road'!#REF!</definedName>
    <definedName name="sks" localSheetId="16">'[6]Rate analysis of Road'!#REF!</definedName>
    <definedName name="sks" localSheetId="18">'[6]Rate analysis of Road'!#REF!</definedName>
    <definedName name="sks" localSheetId="14">'[7]Rate analysis of Road'!#REF!</definedName>
    <definedName name="sks" localSheetId="22">'[6]Rate analysis of Road'!#REF!</definedName>
    <definedName name="sks">'[6]Rate analysis of Road'!#REF!</definedName>
    <definedName name="Snowcem" localSheetId="5">'[6]Rate analysis of Road'!#REF!</definedName>
    <definedName name="Snowcem" localSheetId="21">'[6]Rate analysis of Road'!#REF!</definedName>
    <definedName name="Snowcem" localSheetId="15">'[7]Rate analysis of Road'!#REF!</definedName>
    <definedName name="Snowcem" localSheetId="1">'[6]Rate analysis of Road'!#REF!</definedName>
    <definedName name="Snowcem" localSheetId="8">'[6]Rate analysis of Road'!#REF!</definedName>
    <definedName name="Snowcem" localSheetId="13">'[7]Rate analysis of Road'!#REF!</definedName>
    <definedName name="Snowcem" localSheetId="17">'[6]Rate analysis of Road'!#REF!</definedName>
    <definedName name="Snowcem" localSheetId="11">'[6]Rate analysis of Road'!#REF!</definedName>
    <definedName name="Snowcem" localSheetId="7">'[6]Rate analysis of Road'!#REF!</definedName>
    <definedName name="Snowcem" localSheetId="6">'[6]Rate analysis of Road'!#REF!</definedName>
    <definedName name="Snowcem" localSheetId="10">'[6]Rate analysis of Road'!#REF!</definedName>
    <definedName name="Snowcem" localSheetId="12">'[6]Rate analysis of Road'!#REF!</definedName>
    <definedName name="Snowcem" localSheetId="16">'[6]Rate analysis of Road'!#REF!</definedName>
    <definedName name="Snowcem" localSheetId="18">'[6]Rate analysis of Road'!#REF!</definedName>
    <definedName name="Snowcem" localSheetId="14">'[7]Rate analysis of Road'!#REF!</definedName>
    <definedName name="Snowcem" localSheetId="22">'[6]Rate analysis of Road'!#REF!</definedName>
    <definedName name="Snowcem">'[6]Rate analysis of Road'!#REF!</definedName>
    <definedName name="summary" localSheetId="5">#REF!</definedName>
    <definedName name="summary" localSheetId="21">#REF!</definedName>
    <definedName name="summary" localSheetId="15">#REF!</definedName>
    <definedName name="summary" localSheetId="1">#REF!</definedName>
    <definedName name="summary" localSheetId="8">#REF!</definedName>
    <definedName name="summary" localSheetId="13">#REF!</definedName>
    <definedName name="summary" localSheetId="17">#REF!</definedName>
    <definedName name="summary" localSheetId="11">#REF!</definedName>
    <definedName name="summary" localSheetId="7">#REF!</definedName>
    <definedName name="summary" localSheetId="6">#REF!</definedName>
    <definedName name="summary" localSheetId="10">#REF!</definedName>
    <definedName name="summary" localSheetId="12">#REF!</definedName>
    <definedName name="summary" localSheetId="16">#REF!</definedName>
    <definedName name="summary" localSheetId="18">#REF!</definedName>
    <definedName name="summary" localSheetId="14">#REF!</definedName>
    <definedName name="summary" localSheetId="22">#REF!</definedName>
    <definedName name="summary">#REF!</definedName>
    <definedName name="tarfelt" localSheetId="5">'[6]Rate analysis of Road'!#REF!</definedName>
    <definedName name="tarfelt" localSheetId="21">'[6]Rate analysis of Road'!#REF!</definedName>
    <definedName name="tarfelt" localSheetId="15">'[7]Rate analysis of Road'!#REF!</definedName>
    <definedName name="tarfelt" localSheetId="1">'[6]Rate analysis of Road'!#REF!</definedName>
    <definedName name="tarfelt" localSheetId="8">'[6]Rate analysis of Road'!#REF!</definedName>
    <definedName name="tarfelt" localSheetId="13">'[7]Rate analysis of Road'!#REF!</definedName>
    <definedName name="tarfelt" localSheetId="17">'[6]Rate analysis of Road'!#REF!</definedName>
    <definedName name="tarfelt" localSheetId="11">'[6]Rate analysis of Road'!#REF!</definedName>
    <definedName name="tarfelt" localSheetId="7">'[6]Rate analysis of Road'!#REF!</definedName>
    <definedName name="tarfelt" localSheetId="6">'[6]Rate analysis of Road'!#REF!</definedName>
    <definedName name="tarfelt" localSheetId="10">'[6]Rate analysis of Road'!#REF!</definedName>
    <definedName name="tarfelt" localSheetId="12">'[6]Rate analysis of Road'!#REF!</definedName>
    <definedName name="tarfelt" localSheetId="16">'[6]Rate analysis of Road'!#REF!</definedName>
    <definedName name="tarfelt" localSheetId="18">'[6]Rate analysis of Road'!#REF!</definedName>
    <definedName name="tarfelt" localSheetId="14">'[7]Rate analysis of Road'!#REF!</definedName>
    <definedName name="tarfelt" localSheetId="22">'[6]Rate analysis of Road'!#REF!</definedName>
    <definedName name="tarfelt">'[6]Rate analysis of Road'!#REF!</definedName>
    <definedName name="w" localSheetId="5">'[18]Rate analysis of Road'!#REF!</definedName>
    <definedName name="w" localSheetId="21">'[18]Rate analysis of Road'!#REF!</definedName>
    <definedName name="w" localSheetId="1">'[18]Rate analysis of Road'!#REF!</definedName>
    <definedName name="w" localSheetId="8">'[18]Rate analysis of Road'!#REF!</definedName>
    <definedName name="w" localSheetId="17">'[18]Rate analysis of Road'!#REF!</definedName>
    <definedName name="w" localSheetId="11">'[18]Rate analysis of Road'!#REF!</definedName>
    <definedName name="w" localSheetId="7">'[18]Rate analysis of Road'!#REF!</definedName>
    <definedName name="w" localSheetId="6">'[18]Rate analysis of Road'!#REF!</definedName>
    <definedName name="w" localSheetId="10">'[18]Rate analysis of Road'!#REF!</definedName>
    <definedName name="w" localSheetId="12">'[18]Rate analysis of Road'!#REF!</definedName>
    <definedName name="w" localSheetId="16">'[18]Rate analysis of Road'!#REF!</definedName>
    <definedName name="w" localSheetId="18">'[18]Rate analysis of Road'!#REF!</definedName>
    <definedName name="w" localSheetId="22">'[18]Rate analysis of Road'!#REF!</definedName>
    <definedName name="w">'[18]Rate analysis of Road'!#REF!</definedName>
  </definedNames>
  <calcPr calcId="144525"/>
</workbook>
</file>

<file path=xl/calcChain.xml><?xml version="1.0" encoding="utf-8"?>
<calcChain xmlns="http://schemas.openxmlformats.org/spreadsheetml/2006/main">
  <c r="J5" i="19" l="1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4" i="19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6" i="20"/>
  <c r="J87" i="20"/>
  <c r="J88" i="20"/>
  <c r="J89" i="20"/>
  <c r="J90" i="20"/>
  <c r="J91" i="20"/>
  <c r="J92" i="20"/>
  <c r="J93" i="20"/>
  <c r="J94" i="20"/>
  <c r="J95" i="20"/>
  <c r="J97" i="20"/>
  <c r="J98" i="20"/>
  <c r="J99" i="20"/>
  <c r="J100" i="20"/>
  <c r="J101" i="20"/>
  <c r="J103" i="20"/>
  <c r="J104" i="20"/>
  <c r="J105" i="20"/>
  <c r="J106" i="20"/>
  <c r="J108" i="20"/>
  <c r="J109" i="20"/>
  <c r="J110" i="20"/>
  <c r="J111" i="20"/>
  <c r="J112" i="20"/>
  <c r="J20" i="20"/>
  <c r="J19" i="20"/>
  <c r="J13" i="20"/>
  <c r="J14" i="20"/>
  <c r="J15" i="20"/>
  <c r="J16" i="20"/>
  <c r="J17" i="20"/>
  <c r="J12" i="20"/>
  <c r="J7" i="20"/>
  <c r="J8" i="20"/>
  <c r="J9" i="20"/>
  <c r="J10" i="20"/>
  <c r="J6" i="20"/>
  <c r="J8" i="21"/>
  <c r="J10" i="21"/>
  <c r="J12" i="21"/>
  <c r="J15" i="21"/>
  <c r="J18" i="21"/>
  <c r="J19" i="21"/>
  <c r="J20" i="21"/>
  <c r="J21" i="21"/>
  <c r="J23" i="21"/>
  <c r="J24" i="21"/>
  <c r="J25" i="21"/>
  <c r="J26" i="21"/>
  <c r="J7" i="21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92" i="23"/>
  <c r="F93" i="23"/>
  <c r="F91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73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57" i="23"/>
  <c r="F52" i="23"/>
  <c r="F53" i="23"/>
  <c r="F54" i="23"/>
  <c r="F55" i="23"/>
  <c r="F51" i="23"/>
  <c r="F48" i="23"/>
  <c r="F49" i="23"/>
  <c r="F47" i="23"/>
  <c r="F37" i="23"/>
  <c r="F38" i="23"/>
  <c r="F39" i="23"/>
  <c r="F40" i="23"/>
  <c r="F41" i="23"/>
  <c r="F42" i="23"/>
  <c r="F43" i="23"/>
  <c r="F44" i="23"/>
  <c r="F45" i="23"/>
  <c r="F36" i="23"/>
  <c r="F29" i="23"/>
  <c r="F30" i="23"/>
  <c r="F31" i="23"/>
  <c r="F32" i="23"/>
  <c r="F33" i="23"/>
  <c r="F28" i="23"/>
  <c r="F23" i="23"/>
  <c r="F24" i="23"/>
  <c r="F25" i="23"/>
  <c r="F26" i="23"/>
  <c r="F22" i="23"/>
  <c r="F16" i="23"/>
  <c r="F17" i="23"/>
  <c r="F18" i="23"/>
  <c r="F19" i="23"/>
  <c r="F20" i="23"/>
  <c r="F15" i="23"/>
  <c r="F11" i="23"/>
  <c r="F12" i="23"/>
  <c r="F13" i="23"/>
  <c r="F8" i="23"/>
  <c r="F9" i="23"/>
  <c r="F10" i="23"/>
  <c r="F7" i="23"/>
  <c r="G4" i="27"/>
  <c r="G5" i="27"/>
  <c r="G6" i="27"/>
  <c r="G7" i="27"/>
  <c r="G8" i="27"/>
  <c r="G9" i="27"/>
  <c r="G10" i="27"/>
  <c r="G13" i="27"/>
  <c r="G14" i="27"/>
  <c r="G15" i="27"/>
  <c r="G16" i="27"/>
  <c r="G17" i="27"/>
  <c r="G18" i="27"/>
  <c r="G19" i="27"/>
  <c r="G20" i="27"/>
  <c r="G21" i="27"/>
  <c r="G23" i="27"/>
  <c r="G24" i="27"/>
  <c r="G25" i="27"/>
  <c r="G3" i="27"/>
  <c r="J6" i="26"/>
  <c r="J7" i="26"/>
  <c r="J8" i="26"/>
  <c r="J9" i="26"/>
  <c r="J10" i="26"/>
  <c r="J5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5" i="25"/>
  <c r="K25" i="27" l="1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J45" i="23"/>
  <c r="J44" i="23"/>
  <c r="J43" i="23"/>
  <c r="J42" i="23"/>
  <c r="J41" i="23"/>
  <c r="J40" i="23"/>
  <c r="J39" i="23"/>
  <c r="J38" i="23"/>
  <c r="J37" i="23"/>
  <c r="J36" i="23"/>
  <c r="E22" i="22"/>
  <c r="F22" i="22" s="1"/>
  <c r="E21" i="22"/>
  <c r="F21" i="22" s="1"/>
  <c r="E20" i="22"/>
  <c r="F20" i="22" s="1"/>
  <c r="E19" i="22"/>
  <c r="F19" i="22" s="1"/>
  <c r="E18" i="22"/>
  <c r="F18" i="22" s="1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8" i="22"/>
  <c r="F8" i="22" s="1"/>
  <c r="E7" i="22"/>
  <c r="F7" i="22" s="1"/>
  <c r="E6" i="22"/>
  <c r="F6" i="22" s="1"/>
  <c r="E5" i="22"/>
  <c r="F5" i="22" s="1"/>
  <c r="E4" i="22"/>
  <c r="F4" i="22" s="1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5" i="19"/>
  <c r="M4" i="19"/>
  <c r="M40" i="18"/>
  <c r="J40" i="18"/>
  <c r="M39" i="18"/>
  <c r="J39" i="18"/>
  <c r="M38" i="18"/>
  <c r="J38" i="18"/>
  <c r="M37" i="18"/>
  <c r="J37" i="18"/>
  <c r="M36" i="18"/>
  <c r="J36" i="18"/>
  <c r="M35" i="18"/>
  <c r="J35" i="18"/>
  <c r="M34" i="18"/>
  <c r="J34" i="18"/>
  <c r="M33" i="18"/>
  <c r="J33" i="18"/>
  <c r="M32" i="18"/>
  <c r="J32" i="18"/>
  <c r="M31" i="18"/>
  <c r="J31" i="18"/>
  <c r="M30" i="18"/>
  <c r="M29" i="18"/>
  <c r="J29" i="18"/>
  <c r="M28" i="18"/>
  <c r="J28" i="18"/>
  <c r="M27" i="18"/>
  <c r="M26" i="18"/>
  <c r="J26" i="18"/>
  <c r="M25" i="18"/>
  <c r="J25" i="18"/>
  <c r="M24" i="18"/>
  <c r="J24" i="18"/>
  <c r="M23" i="18"/>
  <c r="J23" i="18"/>
  <c r="M22" i="18"/>
  <c r="J22" i="18"/>
  <c r="M21" i="18"/>
  <c r="J21" i="18"/>
  <c r="M20" i="18"/>
  <c r="J20" i="18"/>
  <c r="M19" i="18"/>
  <c r="J19" i="18"/>
  <c r="M18" i="18"/>
  <c r="J18" i="18"/>
  <c r="M17" i="18"/>
  <c r="J17" i="18"/>
  <c r="M16" i="18"/>
  <c r="J16" i="18"/>
  <c r="M15" i="18"/>
  <c r="J15" i="18"/>
  <c r="M14" i="18"/>
  <c r="M13" i="18"/>
  <c r="J13" i="18"/>
  <c r="M12" i="18"/>
  <c r="J12" i="18"/>
  <c r="M11" i="18"/>
  <c r="J11" i="18"/>
  <c r="M10" i="18"/>
  <c r="J10" i="18"/>
  <c r="M9" i="18"/>
  <c r="J9" i="18"/>
  <c r="M8" i="18"/>
  <c r="J8" i="18"/>
  <c r="M7" i="18"/>
  <c r="J7" i="18"/>
  <c r="M6" i="18"/>
  <c r="J6" i="18"/>
  <c r="M5" i="18"/>
  <c r="J5" i="18"/>
  <c r="J471" i="17"/>
  <c r="J470" i="17"/>
  <c r="J469" i="17"/>
  <c r="J468" i="17"/>
  <c r="J467" i="17"/>
  <c r="J466" i="17"/>
  <c r="J465" i="17"/>
  <c r="J464" i="17"/>
  <c r="J463" i="17"/>
  <c r="J462" i="17"/>
  <c r="J461" i="17"/>
  <c r="J460" i="17"/>
  <c r="J459" i="17"/>
  <c r="J458" i="17"/>
  <c r="J457" i="17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39" i="17"/>
  <c r="J438" i="17"/>
  <c r="J437" i="17"/>
  <c r="J436" i="17"/>
  <c r="J435" i="17"/>
  <c r="J434" i="17"/>
  <c r="J433" i="17"/>
  <c r="J432" i="17"/>
  <c r="J431" i="17"/>
  <c r="J430" i="17"/>
  <c r="J429" i="17"/>
  <c r="J428" i="17"/>
  <c r="J427" i="17"/>
  <c r="J426" i="17"/>
  <c r="J425" i="17"/>
  <c r="J424" i="17"/>
  <c r="J423" i="17"/>
  <c r="J422" i="17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404" i="17"/>
  <c r="J403" i="17"/>
  <c r="J402" i="17"/>
  <c r="J401" i="17"/>
  <c r="J400" i="17"/>
  <c r="J399" i="17"/>
  <c r="J398" i="17"/>
  <c r="J397" i="17"/>
  <c r="J396" i="17"/>
  <c r="J395" i="17"/>
  <c r="J394" i="17"/>
  <c r="J393" i="17"/>
  <c r="J392" i="17"/>
  <c r="J391" i="17"/>
  <c r="J390" i="17"/>
  <c r="J389" i="17"/>
  <c r="J388" i="17"/>
  <c r="J387" i="17"/>
  <c r="J386" i="17"/>
  <c r="J385" i="17"/>
  <c r="J384" i="17"/>
  <c r="J383" i="17"/>
  <c r="J382" i="17"/>
  <c r="J381" i="17"/>
  <c r="J380" i="17"/>
  <c r="J379" i="17"/>
  <c r="J378" i="17"/>
  <c r="J377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J361" i="17"/>
  <c r="J360" i="17"/>
  <c r="J359" i="17"/>
  <c r="J358" i="17"/>
  <c r="J357" i="17"/>
  <c r="J356" i="17"/>
  <c r="J355" i="17"/>
  <c r="J354" i="17"/>
  <c r="J353" i="17"/>
  <c r="J352" i="17"/>
  <c r="J351" i="17"/>
  <c r="J350" i="17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1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8" i="17"/>
  <c r="J307" i="17"/>
  <c r="J306" i="17"/>
  <c r="J305" i="17"/>
  <c r="J304" i="17"/>
  <c r="J303" i="17"/>
  <c r="J302" i="17"/>
  <c r="J301" i="17"/>
  <c r="J300" i="17"/>
  <c r="J299" i="17"/>
  <c r="J298" i="17"/>
  <c r="J297" i="17"/>
  <c r="J296" i="17"/>
  <c r="J295" i="17"/>
  <c r="J294" i="17"/>
  <c r="J293" i="17"/>
  <c r="J292" i="17"/>
  <c r="J291" i="17"/>
  <c r="J290" i="17"/>
  <c r="J289" i="17"/>
  <c r="J288" i="17"/>
  <c r="J287" i="17"/>
  <c r="J286" i="17"/>
  <c r="J285" i="17"/>
  <c r="J284" i="17"/>
  <c r="J283" i="17"/>
  <c r="J282" i="17"/>
  <c r="J281" i="17"/>
  <c r="J280" i="17"/>
  <c r="J279" i="17"/>
  <c r="J278" i="17"/>
  <c r="J277" i="17"/>
  <c r="J276" i="17"/>
  <c r="J275" i="17"/>
  <c r="J274" i="17"/>
  <c r="J273" i="17"/>
  <c r="J272" i="17"/>
  <c r="J271" i="17"/>
  <c r="J270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8" i="17"/>
  <c r="J227" i="17"/>
  <c r="J226" i="17"/>
  <c r="J225" i="17"/>
  <c r="J224" i="17"/>
  <c r="J223" i="17"/>
  <c r="J222" i="17"/>
  <c r="J221" i="17"/>
  <c r="J220" i="17"/>
  <c r="J219" i="17"/>
  <c r="J218" i="17"/>
  <c r="J217" i="17"/>
  <c r="J216" i="17"/>
  <c r="J215" i="17"/>
  <c r="J214" i="17"/>
  <c r="J213" i="17"/>
  <c r="J212" i="17"/>
  <c r="J211" i="17"/>
  <c r="J210" i="17"/>
  <c r="J209" i="17"/>
  <c r="J208" i="17"/>
  <c r="J207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191" i="17"/>
  <c r="J190" i="17"/>
  <c r="J189" i="17"/>
  <c r="J188" i="17"/>
  <c r="J187" i="17"/>
  <c r="J186" i="17"/>
  <c r="J185" i="17"/>
  <c r="J184" i="17"/>
  <c r="J183" i="17"/>
  <c r="J182" i="17"/>
  <c r="J181" i="17"/>
  <c r="J180" i="17"/>
  <c r="J179" i="17"/>
  <c r="J178" i="17"/>
  <c r="J177" i="17"/>
  <c r="J176" i="17"/>
  <c r="J175" i="17"/>
  <c r="J174" i="17"/>
  <c r="J173" i="17"/>
  <c r="J172" i="17"/>
  <c r="J171" i="17"/>
  <c r="J170" i="17"/>
  <c r="J169" i="17"/>
  <c r="J168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P4" i="14"/>
  <c r="M212" i="12"/>
  <c r="J212" i="12"/>
  <c r="M211" i="12"/>
  <c r="J211" i="12"/>
  <c r="M210" i="12"/>
  <c r="J210" i="12"/>
  <c r="M209" i="12"/>
  <c r="J209" i="12"/>
  <c r="M208" i="12"/>
  <c r="J208" i="12"/>
  <c r="M207" i="12"/>
  <c r="J207" i="12"/>
  <c r="M206" i="12"/>
  <c r="J206" i="12"/>
  <c r="M205" i="12"/>
  <c r="J205" i="12"/>
  <c r="M204" i="12"/>
  <c r="J204" i="12"/>
  <c r="M203" i="12"/>
  <c r="J203" i="12"/>
  <c r="M202" i="12"/>
  <c r="J202" i="12"/>
  <c r="M201" i="12"/>
  <c r="J201" i="12"/>
  <c r="M200" i="12"/>
  <c r="J200" i="12"/>
  <c r="M199" i="12"/>
  <c r="J199" i="12"/>
  <c r="M198" i="12"/>
  <c r="J198" i="12"/>
  <c r="M197" i="12"/>
  <c r="J197" i="12"/>
  <c r="M196" i="12"/>
  <c r="J196" i="12"/>
  <c r="M195" i="12"/>
  <c r="J195" i="12"/>
  <c r="M194" i="12"/>
  <c r="M193" i="12"/>
  <c r="J193" i="12"/>
  <c r="M192" i="12"/>
  <c r="J192" i="12"/>
  <c r="M191" i="12"/>
  <c r="J191" i="12"/>
  <c r="M190" i="12"/>
  <c r="M189" i="12"/>
  <c r="J189" i="12"/>
  <c r="M188" i="12"/>
  <c r="J188" i="12"/>
  <c r="M187" i="12"/>
  <c r="J187" i="12"/>
  <c r="M186" i="12"/>
  <c r="J186" i="12"/>
  <c r="M185" i="12"/>
  <c r="J185" i="12"/>
  <c r="M184" i="12"/>
  <c r="J184" i="12"/>
  <c r="M183" i="12"/>
  <c r="J183" i="12"/>
  <c r="M182" i="12"/>
  <c r="J182" i="12"/>
  <c r="M181" i="12"/>
  <c r="J181" i="12"/>
  <c r="M180" i="12"/>
  <c r="M179" i="12"/>
  <c r="J179" i="12"/>
  <c r="M178" i="12"/>
  <c r="J178" i="12"/>
  <c r="M177" i="12"/>
  <c r="M176" i="12"/>
  <c r="J176" i="12"/>
  <c r="M175" i="12"/>
  <c r="J175" i="12"/>
  <c r="M174" i="12"/>
  <c r="J174" i="12"/>
  <c r="M173" i="12"/>
  <c r="J173" i="12"/>
  <c r="M172" i="12"/>
  <c r="J172" i="12"/>
  <c r="M171" i="12"/>
  <c r="J171" i="12"/>
  <c r="M170" i="12"/>
  <c r="J170" i="12"/>
  <c r="M169" i="12"/>
  <c r="J169" i="12"/>
  <c r="M168" i="12"/>
  <c r="J168" i="12"/>
  <c r="M167" i="12"/>
  <c r="J167" i="12"/>
  <c r="M166" i="12"/>
  <c r="J166" i="12"/>
  <c r="M165" i="12"/>
  <c r="J165" i="12"/>
  <c r="M164" i="12"/>
  <c r="J164" i="12"/>
  <c r="M163" i="12"/>
  <c r="J163" i="12"/>
  <c r="M162" i="12"/>
  <c r="J162" i="12"/>
  <c r="M161" i="12"/>
  <c r="J161" i="12"/>
  <c r="M160" i="12"/>
  <c r="J160" i="12"/>
  <c r="M159" i="12"/>
  <c r="J159" i="12"/>
  <c r="M158" i="12"/>
  <c r="J158" i="12"/>
  <c r="M157" i="12"/>
  <c r="J157" i="12"/>
  <c r="M156" i="12"/>
  <c r="J156" i="12"/>
  <c r="M155" i="12"/>
  <c r="J155" i="12"/>
  <c r="M154" i="12"/>
  <c r="M153" i="12"/>
  <c r="J153" i="12"/>
  <c r="M152" i="12"/>
  <c r="J152" i="12"/>
  <c r="M151" i="12"/>
  <c r="J151" i="12"/>
  <c r="M150" i="12"/>
  <c r="J150" i="12"/>
  <c r="M149" i="12"/>
  <c r="J149" i="12"/>
  <c r="M148" i="12"/>
  <c r="J148" i="12"/>
  <c r="M147" i="12"/>
  <c r="J147" i="12"/>
  <c r="M146" i="12"/>
  <c r="J146" i="12"/>
  <c r="M145" i="12"/>
  <c r="J145" i="12"/>
  <c r="M144" i="12"/>
  <c r="M143" i="12"/>
  <c r="J143" i="12"/>
  <c r="M142" i="12"/>
  <c r="J142" i="12"/>
  <c r="M141" i="12"/>
  <c r="J141" i="12"/>
  <c r="M140" i="12"/>
  <c r="J140" i="12"/>
  <c r="M139" i="12"/>
  <c r="J139" i="12"/>
  <c r="M138" i="12"/>
  <c r="J138" i="12"/>
  <c r="M137" i="12"/>
  <c r="J137" i="12"/>
  <c r="M136" i="12"/>
  <c r="J136" i="12"/>
  <c r="M135" i="12"/>
  <c r="J135" i="12"/>
  <c r="J134" i="12"/>
  <c r="M132" i="12"/>
  <c r="J132" i="12"/>
  <c r="M131" i="12"/>
  <c r="J131" i="12"/>
  <c r="M130" i="12"/>
  <c r="J130" i="12"/>
  <c r="M129" i="12"/>
  <c r="J129" i="12"/>
  <c r="M128" i="12"/>
  <c r="J128" i="12"/>
  <c r="M127" i="12"/>
  <c r="J127" i="12"/>
  <c r="M126" i="12"/>
  <c r="J126" i="12"/>
  <c r="M125" i="12"/>
  <c r="J125" i="12"/>
  <c r="M124" i="12"/>
  <c r="J124" i="12"/>
  <c r="M123" i="12"/>
  <c r="J123" i="12"/>
  <c r="M122" i="12"/>
  <c r="M121" i="12"/>
  <c r="J121" i="12"/>
  <c r="M120" i="12"/>
  <c r="J120" i="12"/>
  <c r="M119" i="12"/>
  <c r="J119" i="12"/>
  <c r="M118" i="12"/>
  <c r="M117" i="12"/>
  <c r="J117" i="12"/>
  <c r="M116" i="12"/>
  <c r="J116" i="12"/>
  <c r="M115" i="12"/>
  <c r="J115" i="12"/>
  <c r="M114" i="12"/>
  <c r="J114" i="12"/>
  <c r="M113" i="12"/>
  <c r="M112" i="12"/>
  <c r="J112" i="12"/>
  <c r="G112" i="12"/>
  <c r="M111" i="12"/>
  <c r="J111" i="12"/>
  <c r="M110" i="12"/>
  <c r="J110" i="12"/>
  <c r="M109" i="12"/>
  <c r="J109" i="12"/>
  <c r="M108" i="12"/>
  <c r="J108" i="12"/>
  <c r="M107" i="12"/>
  <c r="M106" i="12"/>
  <c r="J106" i="12"/>
  <c r="M105" i="12"/>
  <c r="J105" i="12"/>
  <c r="M104" i="12"/>
  <c r="J104" i="12"/>
  <c r="M103" i="12"/>
  <c r="J103" i="12"/>
  <c r="M101" i="12"/>
  <c r="J101" i="12"/>
  <c r="M100" i="12"/>
  <c r="J100" i="12"/>
  <c r="M99" i="12"/>
  <c r="J99" i="12"/>
  <c r="M98" i="12"/>
  <c r="J98" i="12"/>
  <c r="M97" i="12"/>
  <c r="J97" i="12"/>
  <c r="M96" i="12"/>
  <c r="J96" i="12"/>
  <c r="M95" i="12"/>
  <c r="J95" i="12"/>
  <c r="M94" i="12"/>
  <c r="J94" i="12"/>
  <c r="M93" i="12"/>
  <c r="J93" i="12"/>
  <c r="M92" i="12"/>
  <c r="J92" i="12"/>
  <c r="M91" i="12"/>
  <c r="J91" i="12"/>
  <c r="M90" i="12"/>
  <c r="J90" i="12"/>
  <c r="M89" i="12"/>
  <c r="M88" i="12"/>
  <c r="J88" i="12"/>
  <c r="M87" i="12"/>
  <c r="J87" i="12"/>
  <c r="O86" i="12"/>
  <c r="M86" i="12"/>
  <c r="J86" i="12"/>
  <c r="O85" i="12"/>
  <c r="M85" i="12"/>
  <c r="J85" i="12"/>
  <c r="O84" i="12"/>
  <c r="M84" i="12"/>
  <c r="J84" i="12"/>
  <c r="O83" i="12"/>
  <c r="M83" i="12"/>
  <c r="J83" i="12"/>
  <c r="M82" i="12"/>
  <c r="J82" i="12"/>
  <c r="M81" i="12"/>
  <c r="J81" i="12"/>
  <c r="M80" i="12"/>
  <c r="J80" i="12"/>
  <c r="M79" i="12"/>
  <c r="J79" i="12"/>
  <c r="M78" i="12"/>
  <c r="J78" i="12"/>
  <c r="M77" i="12"/>
  <c r="J77" i="12"/>
  <c r="M76" i="12"/>
  <c r="M75" i="12"/>
  <c r="J75" i="12"/>
  <c r="M74" i="12"/>
  <c r="J74" i="12"/>
  <c r="M73" i="12"/>
  <c r="J73" i="12"/>
  <c r="M72" i="12"/>
  <c r="J72" i="12"/>
  <c r="M71" i="12"/>
  <c r="J71" i="12"/>
  <c r="M70" i="12"/>
  <c r="J70" i="12"/>
  <c r="M69" i="12"/>
  <c r="J69" i="12"/>
  <c r="M68" i="12"/>
  <c r="J68" i="12"/>
  <c r="M67" i="12"/>
  <c r="J67" i="12"/>
  <c r="M66" i="12"/>
  <c r="J66" i="12"/>
  <c r="M65" i="12"/>
  <c r="J65" i="12"/>
  <c r="M64" i="12"/>
  <c r="J64" i="12"/>
  <c r="J63" i="12"/>
  <c r="M62" i="12"/>
  <c r="J62" i="12"/>
  <c r="M61" i="12"/>
  <c r="J61" i="12"/>
  <c r="M60" i="12"/>
  <c r="J60" i="12"/>
  <c r="M59" i="12"/>
  <c r="J59" i="12"/>
  <c r="M58" i="12"/>
  <c r="J58" i="12"/>
  <c r="M57" i="12"/>
  <c r="J57" i="12"/>
  <c r="M56" i="12"/>
  <c r="J56" i="12"/>
  <c r="J55" i="12"/>
  <c r="J54" i="12"/>
  <c r="J53" i="12"/>
  <c r="J52" i="12"/>
  <c r="J51" i="12"/>
  <c r="M49" i="12"/>
  <c r="J49" i="12"/>
  <c r="M48" i="12"/>
  <c r="J48" i="12"/>
  <c r="M47" i="12"/>
  <c r="J47" i="12"/>
  <c r="M46" i="12"/>
  <c r="J46" i="12"/>
  <c r="M45" i="12"/>
  <c r="J45" i="12"/>
  <c r="M44" i="12"/>
  <c r="J44" i="12"/>
  <c r="M43" i="12"/>
  <c r="J43" i="12"/>
  <c r="M42" i="12"/>
  <c r="J42" i="12"/>
  <c r="M41" i="12"/>
  <c r="M40" i="12"/>
  <c r="J40" i="12"/>
  <c r="M39" i="12"/>
  <c r="J39" i="12"/>
  <c r="M38" i="12"/>
  <c r="J38" i="12"/>
  <c r="M37" i="12"/>
  <c r="M36" i="12"/>
  <c r="J36" i="12"/>
  <c r="M35" i="12"/>
  <c r="J35" i="12"/>
  <c r="M34" i="12"/>
  <c r="J34" i="12"/>
  <c r="M33" i="12"/>
  <c r="J33" i="12"/>
  <c r="M32" i="12"/>
  <c r="M31" i="12"/>
  <c r="J31" i="12"/>
  <c r="M30" i="12"/>
  <c r="J30" i="12"/>
  <c r="M29" i="12"/>
  <c r="J29" i="12"/>
  <c r="M28" i="12"/>
  <c r="M27" i="12"/>
  <c r="J27" i="12"/>
  <c r="M26" i="12"/>
  <c r="J26" i="12"/>
  <c r="M25" i="12"/>
  <c r="M24" i="12"/>
  <c r="J24" i="12"/>
  <c r="M23" i="12"/>
  <c r="J23" i="12"/>
  <c r="M22" i="12"/>
  <c r="J22" i="12"/>
  <c r="M21" i="12"/>
  <c r="J21" i="12"/>
  <c r="M20" i="12"/>
  <c r="J20" i="12"/>
  <c r="M19" i="12"/>
  <c r="M18" i="12"/>
  <c r="J18" i="12"/>
  <c r="M17" i="12"/>
  <c r="J17" i="12"/>
  <c r="M16" i="12"/>
  <c r="J16" i="12"/>
  <c r="M15" i="12"/>
  <c r="M14" i="12"/>
  <c r="J14" i="12"/>
  <c r="M13" i="12"/>
  <c r="J13" i="12"/>
  <c r="M12" i="12"/>
  <c r="J12" i="12"/>
  <c r="M11" i="12"/>
  <c r="M10" i="12"/>
  <c r="J10" i="12"/>
  <c r="M9" i="12"/>
  <c r="J9" i="12"/>
  <c r="M8" i="12"/>
  <c r="J8" i="12"/>
  <c r="M7" i="12"/>
  <c r="J7" i="12"/>
  <c r="M6" i="12"/>
  <c r="J6" i="12"/>
  <c r="M33" i="11"/>
  <c r="J33" i="11"/>
  <c r="M32" i="11"/>
  <c r="J32" i="11"/>
  <c r="M31" i="11"/>
  <c r="J31" i="11"/>
  <c r="M30" i="11"/>
  <c r="J30" i="11"/>
  <c r="M29" i="11"/>
  <c r="J29" i="11"/>
  <c r="M28" i="11"/>
  <c r="J28" i="11"/>
  <c r="M27" i="11"/>
  <c r="J27" i="11"/>
  <c r="M26" i="11"/>
  <c r="J26" i="11"/>
  <c r="M25" i="11"/>
  <c r="J25" i="11"/>
  <c r="M24" i="11"/>
  <c r="J24" i="11"/>
  <c r="M23" i="11"/>
  <c r="J23" i="11"/>
  <c r="M22" i="11"/>
  <c r="J22" i="11"/>
  <c r="M21" i="11"/>
  <c r="J21" i="11"/>
  <c r="M20" i="11"/>
  <c r="J20" i="11"/>
  <c r="M19" i="11"/>
  <c r="J19" i="11"/>
  <c r="M18" i="11"/>
  <c r="J18" i="11"/>
  <c r="M17" i="11"/>
  <c r="J17" i="11"/>
  <c r="M16" i="11"/>
  <c r="J16" i="11"/>
  <c r="M15" i="11"/>
  <c r="J15" i="11"/>
  <c r="J14" i="11"/>
  <c r="M14" i="11"/>
  <c r="M13" i="11"/>
  <c r="J13" i="11"/>
  <c r="M12" i="11"/>
  <c r="J12" i="11"/>
  <c r="J11" i="11"/>
  <c r="M11" i="11"/>
  <c r="J10" i="11"/>
  <c r="M10" i="11"/>
  <c r="M9" i="11"/>
  <c r="J9" i="11"/>
  <c r="M8" i="11"/>
  <c r="J8" i="11"/>
  <c r="M7" i="11"/>
  <c r="J7" i="11"/>
  <c r="M6" i="11"/>
  <c r="J6" i="11"/>
  <c r="M5" i="11"/>
  <c r="J5" i="11"/>
  <c r="I42" i="10"/>
  <c r="J42" i="10" s="1"/>
  <c r="I41" i="10"/>
  <c r="J41" i="10" s="1"/>
  <c r="J40" i="10"/>
  <c r="G40" i="10"/>
  <c r="P39" i="10"/>
  <c r="M39" i="10"/>
  <c r="J39" i="10"/>
  <c r="P38" i="10"/>
  <c r="M38" i="10"/>
  <c r="J38" i="10"/>
  <c r="P37" i="10"/>
  <c r="M37" i="10"/>
  <c r="J37" i="10"/>
  <c r="P36" i="10"/>
  <c r="M36" i="10"/>
  <c r="J36" i="10"/>
  <c r="P35" i="10"/>
  <c r="M35" i="10"/>
  <c r="J35" i="10"/>
  <c r="P34" i="10"/>
  <c r="M34" i="10"/>
  <c r="J34" i="10"/>
  <c r="P33" i="10"/>
  <c r="M33" i="10"/>
  <c r="J33" i="10"/>
  <c r="P32" i="10"/>
  <c r="M32" i="10"/>
  <c r="J32" i="10"/>
  <c r="P31" i="10"/>
  <c r="M31" i="10"/>
  <c r="J31" i="10"/>
  <c r="P30" i="10"/>
  <c r="M30" i="10"/>
  <c r="J30" i="10"/>
  <c r="P29" i="10"/>
  <c r="M29" i="10"/>
  <c r="J29" i="10"/>
  <c r="P28" i="10"/>
  <c r="M28" i="10"/>
  <c r="J28" i="10"/>
  <c r="P27" i="10"/>
  <c r="M27" i="10"/>
  <c r="J27" i="10"/>
  <c r="P26" i="10"/>
  <c r="M26" i="10"/>
  <c r="J26" i="10"/>
  <c r="P25" i="10"/>
  <c r="M25" i="10"/>
  <c r="J25" i="10"/>
  <c r="P24" i="10"/>
  <c r="M24" i="10"/>
  <c r="J24" i="10"/>
  <c r="P23" i="10"/>
  <c r="M23" i="10"/>
  <c r="J23" i="10"/>
  <c r="P22" i="10"/>
  <c r="M22" i="10"/>
  <c r="J22" i="10"/>
  <c r="P21" i="10"/>
  <c r="M21" i="10"/>
  <c r="J21" i="10"/>
  <c r="J18" i="10"/>
  <c r="J17" i="10"/>
  <c r="J16" i="10"/>
  <c r="J15" i="10"/>
  <c r="J14" i="10"/>
  <c r="J13" i="10"/>
  <c r="J12" i="10"/>
  <c r="J11" i="10"/>
  <c r="J10" i="10"/>
  <c r="J8" i="10"/>
  <c r="J7" i="10"/>
  <c r="J6" i="10"/>
  <c r="J5" i="10"/>
  <c r="M4" i="10"/>
  <c r="J4" i="10"/>
  <c r="I140" i="9"/>
  <c r="J140" i="9" s="1"/>
  <c r="I139" i="9"/>
  <c r="J139" i="9" s="1"/>
  <c r="I138" i="9"/>
  <c r="J138" i="9" s="1"/>
  <c r="I137" i="9"/>
  <c r="J137" i="9" s="1"/>
  <c r="I136" i="9"/>
  <c r="J136" i="9" s="1"/>
  <c r="J134" i="9"/>
  <c r="J133" i="9"/>
  <c r="J132" i="9"/>
  <c r="J131" i="9"/>
  <c r="J130" i="9"/>
  <c r="J129" i="9"/>
  <c r="J128" i="9"/>
  <c r="J126" i="9"/>
  <c r="J125" i="9"/>
  <c r="J124" i="9"/>
  <c r="I122" i="9"/>
  <c r="J122" i="9" s="1"/>
  <c r="I121" i="9"/>
  <c r="J121" i="9" s="1"/>
  <c r="I120" i="9"/>
  <c r="J120" i="9" s="1"/>
  <c r="I119" i="9"/>
  <c r="J119" i="9" s="1"/>
  <c r="I118" i="9"/>
  <c r="J118" i="9" s="1"/>
  <c r="I117" i="9"/>
  <c r="J117" i="9" s="1"/>
  <c r="I116" i="9"/>
  <c r="J116" i="9" s="1"/>
  <c r="I115" i="9"/>
  <c r="J115" i="9" s="1"/>
  <c r="I114" i="9"/>
  <c r="J114" i="9" s="1"/>
  <c r="I113" i="9"/>
  <c r="J113" i="9" s="1"/>
  <c r="N112" i="9"/>
  <c r="J112" i="9"/>
  <c r="I111" i="9"/>
  <c r="J111" i="9" s="1"/>
  <c r="I110" i="9"/>
  <c r="J110" i="9" s="1"/>
  <c r="I109" i="9"/>
  <c r="J109" i="9" s="1"/>
  <c r="I108" i="9"/>
  <c r="J108" i="9" s="1"/>
  <c r="I107" i="9"/>
  <c r="J107" i="9" s="1"/>
  <c r="I106" i="9"/>
  <c r="J106" i="9" s="1"/>
  <c r="N105" i="9"/>
  <c r="J105" i="9"/>
  <c r="N104" i="9"/>
  <c r="J104" i="9"/>
  <c r="I103" i="9"/>
  <c r="J103" i="9" s="1"/>
  <c r="J101" i="9"/>
  <c r="O100" i="9"/>
  <c r="J100" i="9"/>
  <c r="O99" i="9"/>
  <c r="O98" i="9"/>
  <c r="J98" i="9"/>
  <c r="O97" i="9"/>
  <c r="O96" i="9"/>
  <c r="J96" i="9"/>
  <c r="O95" i="9"/>
  <c r="O94" i="9"/>
  <c r="J94" i="9"/>
  <c r="O93" i="9"/>
  <c r="J93" i="9"/>
  <c r="O92" i="9"/>
  <c r="J92" i="9"/>
  <c r="O91" i="9"/>
  <c r="J91" i="9"/>
  <c r="O90" i="9"/>
  <c r="J90" i="9"/>
  <c r="O89" i="9"/>
  <c r="J89" i="9"/>
  <c r="O88" i="9"/>
  <c r="J88" i="9"/>
  <c r="O87" i="9"/>
  <c r="J87" i="9"/>
  <c r="O86" i="9"/>
  <c r="J86" i="9"/>
  <c r="O85" i="9"/>
  <c r="J85" i="9"/>
  <c r="O84" i="9"/>
  <c r="J84" i="9"/>
  <c r="O83" i="9"/>
  <c r="J83" i="9"/>
  <c r="O82" i="9"/>
  <c r="J82" i="9"/>
  <c r="O81" i="9"/>
  <c r="J81" i="9"/>
  <c r="O80" i="9"/>
  <c r="J80" i="9"/>
  <c r="O79" i="9"/>
  <c r="J79" i="9"/>
  <c r="O78" i="9"/>
  <c r="J78" i="9"/>
  <c r="O77" i="9"/>
  <c r="J77" i="9"/>
  <c r="O76" i="9"/>
  <c r="J76" i="9"/>
  <c r="O75" i="9"/>
  <c r="J75" i="9"/>
  <c r="N73" i="9"/>
  <c r="J73" i="9"/>
  <c r="N72" i="9"/>
  <c r="J72" i="9"/>
  <c r="N71" i="9"/>
  <c r="J71" i="9"/>
  <c r="N70" i="9"/>
  <c r="J70" i="9"/>
  <c r="N69" i="9"/>
  <c r="J69" i="9"/>
  <c r="N68" i="9"/>
  <c r="J68" i="9"/>
  <c r="N67" i="9"/>
  <c r="J67" i="9"/>
  <c r="N66" i="9"/>
  <c r="J66" i="9"/>
  <c r="N65" i="9"/>
  <c r="J65" i="9"/>
  <c r="N64" i="9"/>
  <c r="J64" i="9"/>
  <c r="N63" i="9"/>
  <c r="J63" i="9"/>
  <c r="N62" i="9"/>
  <c r="J62" i="9"/>
  <c r="N61" i="9"/>
  <c r="J61" i="9"/>
  <c r="N60" i="9"/>
  <c r="J60" i="9"/>
  <c r="N59" i="9"/>
  <c r="J59" i="9"/>
  <c r="N58" i="9"/>
  <c r="J58" i="9"/>
  <c r="N57" i="9"/>
  <c r="J57" i="9"/>
  <c r="N56" i="9"/>
  <c r="J56" i="9"/>
  <c r="N55" i="9"/>
  <c r="J55" i="9"/>
  <c r="N54" i="9"/>
  <c r="N53" i="9"/>
  <c r="J53" i="9"/>
  <c r="N52" i="9"/>
  <c r="J52" i="9"/>
  <c r="N51" i="9"/>
  <c r="J51" i="9"/>
  <c r="N50" i="9"/>
  <c r="J50" i="9"/>
  <c r="N49" i="9"/>
  <c r="J49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8" i="9"/>
  <c r="J38" i="9"/>
  <c r="N37" i="9"/>
  <c r="J37" i="9"/>
  <c r="N36" i="9"/>
  <c r="J36" i="9"/>
  <c r="N35" i="9"/>
  <c r="J35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4" i="9"/>
  <c r="J13" i="9"/>
  <c r="J12" i="9"/>
  <c r="J10" i="9"/>
  <c r="J9" i="9"/>
  <c r="J8" i="9"/>
  <c r="J7" i="9"/>
  <c r="J6" i="9"/>
  <c r="J160" i="8"/>
  <c r="H160" i="8"/>
  <c r="M160" i="8" s="1"/>
  <c r="M159" i="8"/>
  <c r="J159" i="8"/>
  <c r="H159" i="8"/>
  <c r="J158" i="8"/>
  <c r="M157" i="8"/>
  <c r="J157" i="8"/>
  <c r="M156" i="8"/>
  <c r="J156" i="8"/>
  <c r="M155" i="8"/>
  <c r="J155" i="8"/>
  <c r="M154" i="8"/>
  <c r="J154" i="8"/>
  <c r="M153" i="8"/>
  <c r="J153" i="8"/>
  <c r="M152" i="8"/>
  <c r="J152" i="8"/>
  <c r="M151" i="8"/>
  <c r="J151" i="8"/>
  <c r="M150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E133" i="8"/>
  <c r="J132" i="8"/>
  <c r="E132" i="8"/>
  <c r="J131" i="8"/>
  <c r="J130" i="8"/>
  <c r="E130" i="8"/>
  <c r="J129" i="8"/>
  <c r="E129" i="8"/>
  <c r="J128" i="8"/>
  <c r="M127" i="8"/>
  <c r="J127" i="8"/>
  <c r="M126" i="8"/>
  <c r="J126" i="8"/>
  <c r="M125" i="8"/>
  <c r="J125" i="8"/>
  <c r="M124" i="8"/>
  <c r="J124" i="8"/>
  <c r="M123" i="8"/>
  <c r="J123" i="8"/>
  <c r="M122" i="8"/>
  <c r="J122" i="8"/>
  <c r="J121" i="8"/>
  <c r="M121" i="8"/>
  <c r="J120" i="8"/>
  <c r="M120" i="8"/>
  <c r="J119" i="8"/>
  <c r="M119" i="8"/>
  <c r="J118" i="8"/>
  <c r="M118" i="8"/>
  <c r="J117" i="8"/>
  <c r="M117" i="8"/>
  <c r="J116" i="8"/>
  <c r="M116" i="8"/>
  <c r="J115" i="8"/>
  <c r="M115" i="8"/>
  <c r="J114" i="8"/>
  <c r="M114" i="8"/>
  <c r="J113" i="8"/>
  <c r="M113" i="8"/>
  <c r="J112" i="8"/>
  <c r="M112" i="8"/>
  <c r="J111" i="8"/>
  <c r="M111" i="8"/>
  <c r="J110" i="8"/>
  <c r="M110" i="8"/>
  <c r="M109" i="8"/>
  <c r="J109" i="8"/>
  <c r="M108" i="8"/>
  <c r="J108" i="8"/>
  <c r="M107" i="8"/>
  <c r="J107" i="8"/>
  <c r="M106" i="8"/>
  <c r="J106" i="8"/>
  <c r="M105" i="8"/>
  <c r="J105" i="8"/>
  <c r="M104" i="8"/>
  <c r="J104" i="8"/>
  <c r="J103" i="8"/>
  <c r="M102" i="8"/>
  <c r="J102" i="8"/>
  <c r="M101" i="8"/>
  <c r="J101" i="8"/>
  <c r="M100" i="8"/>
  <c r="J100" i="8"/>
  <c r="M99" i="8"/>
  <c r="J99" i="8"/>
  <c r="M98" i="8"/>
  <c r="J98" i="8"/>
  <c r="M97" i="8"/>
  <c r="J97" i="8"/>
  <c r="M96" i="8"/>
  <c r="J96" i="8"/>
  <c r="M95" i="8"/>
  <c r="J95" i="8"/>
  <c r="M94" i="8"/>
  <c r="J94" i="8"/>
  <c r="M93" i="8"/>
  <c r="J93" i="8"/>
  <c r="M92" i="8"/>
  <c r="J92" i="8"/>
  <c r="M91" i="8"/>
  <c r="J91" i="8"/>
  <c r="M90" i="8"/>
  <c r="J90" i="8"/>
  <c r="M89" i="8"/>
  <c r="J89" i="8"/>
  <c r="M88" i="8"/>
  <c r="J88" i="8"/>
  <c r="M87" i="8"/>
  <c r="J87" i="8"/>
  <c r="M86" i="8"/>
  <c r="J86" i="8"/>
  <c r="M85" i="8"/>
  <c r="J85" i="8"/>
  <c r="M84" i="8"/>
  <c r="J84" i="8"/>
  <c r="M83" i="8"/>
  <c r="J83" i="8"/>
  <c r="M82" i="8"/>
  <c r="J82" i="8"/>
  <c r="M81" i="8"/>
  <c r="J81" i="8"/>
  <c r="M80" i="8"/>
  <c r="J80" i="8"/>
  <c r="J79" i="8"/>
  <c r="M78" i="8"/>
  <c r="J78" i="8"/>
  <c r="M77" i="8"/>
  <c r="J77" i="8"/>
  <c r="M76" i="8"/>
  <c r="J76" i="8"/>
  <c r="M75" i="8"/>
  <c r="J75" i="8"/>
  <c r="M74" i="8"/>
  <c r="J74" i="8"/>
  <c r="M73" i="8"/>
  <c r="J73" i="8"/>
  <c r="M72" i="8"/>
  <c r="J72" i="8"/>
  <c r="M71" i="8"/>
  <c r="J71" i="8"/>
  <c r="M70" i="8"/>
  <c r="J70" i="8"/>
  <c r="M69" i="8"/>
  <c r="J69" i="8"/>
  <c r="M68" i="8"/>
  <c r="J68" i="8"/>
  <c r="M67" i="8"/>
  <c r="J67" i="8"/>
  <c r="M66" i="8"/>
  <c r="J66" i="8"/>
  <c r="M65" i="8"/>
  <c r="J65" i="8"/>
  <c r="M64" i="8"/>
  <c r="J64" i="8"/>
  <c r="M63" i="8"/>
  <c r="J63" i="8"/>
  <c r="M62" i="8"/>
  <c r="J62" i="8"/>
  <c r="M61" i="8"/>
  <c r="J61" i="8"/>
  <c r="M60" i="8"/>
  <c r="J60" i="8"/>
  <c r="M59" i="8"/>
  <c r="J59" i="8"/>
  <c r="M58" i="8"/>
  <c r="J58" i="8"/>
  <c r="M57" i="8"/>
  <c r="J57" i="8"/>
  <c r="M56" i="8"/>
  <c r="J56" i="8"/>
  <c r="M55" i="8"/>
  <c r="J55" i="8"/>
  <c r="M54" i="8"/>
  <c r="J54" i="8"/>
  <c r="M53" i="8"/>
  <c r="J53" i="8"/>
  <c r="M52" i="8"/>
  <c r="J52" i="8"/>
  <c r="M51" i="8"/>
  <c r="J51" i="8"/>
  <c r="M50" i="8"/>
  <c r="J50" i="8"/>
  <c r="M49" i="8"/>
  <c r="J49" i="8"/>
  <c r="J48" i="8"/>
  <c r="J47" i="8"/>
  <c r="J46" i="8"/>
  <c r="J45" i="8"/>
  <c r="J44" i="8"/>
  <c r="J43" i="8"/>
  <c r="N42" i="8"/>
  <c r="J42" i="8"/>
  <c r="N41" i="8"/>
  <c r="J41" i="8"/>
  <c r="N40" i="8"/>
  <c r="J40" i="8"/>
  <c r="N39" i="8"/>
  <c r="J39" i="8"/>
  <c r="N38" i="8"/>
  <c r="J38" i="8"/>
  <c r="N37" i="8"/>
  <c r="J37" i="8"/>
  <c r="N36" i="8"/>
  <c r="J36" i="8"/>
  <c r="J35" i="8"/>
  <c r="N34" i="8"/>
  <c r="J34" i="8"/>
  <c r="N33" i="8"/>
  <c r="J33" i="8"/>
  <c r="N32" i="8"/>
  <c r="J32" i="8"/>
  <c r="N31" i="8"/>
  <c r="J31" i="8"/>
  <c r="N30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N54" i="7"/>
  <c r="J54" i="7"/>
  <c r="N53" i="7"/>
  <c r="J53" i="7"/>
  <c r="N52" i="7"/>
  <c r="J52" i="7"/>
  <c r="N51" i="7"/>
  <c r="N50" i="7"/>
  <c r="J50" i="7"/>
  <c r="N49" i="7"/>
  <c r="J49" i="7"/>
  <c r="N48" i="7"/>
  <c r="J48" i="7"/>
  <c r="N47" i="7"/>
  <c r="N46" i="7"/>
  <c r="N45" i="7"/>
  <c r="J45" i="7"/>
  <c r="N44" i="7"/>
  <c r="J44" i="7"/>
  <c r="N43" i="7"/>
  <c r="J43" i="7"/>
  <c r="N42" i="7"/>
  <c r="J42" i="7"/>
  <c r="N41" i="7"/>
  <c r="N40" i="7"/>
  <c r="J40" i="7"/>
  <c r="N39" i="7"/>
  <c r="J39" i="7"/>
  <c r="N38" i="7"/>
  <c r="J38" i="7"/>
  <c r="N37" i="7"/>
  <c r="J37" i="7"/>
  <c r="N36" i="7"/>
  <c r="J36" i="7"/>
  <c r="N35" i="7"/>
  <c r="J35" i="7"/>
  <c r="N34" i="7"/>
  <c r="J34" i="7"/>
  <c r="N33" i="7"/>
  <c r="J33" i="7"/>
  <c r="N32" i="7"/>
  <c r="J32" i="7"/>
  <c r="N31" i="7"/>
  <c r="N30" i="7"/>
  <c r="J30" i="7"/>
  <c r="N29" i="7"/>
  <c r="J29" i="7"/>
  <c r="N28" i="7"/>
  <c r="J28" i="7"/>
  <c r="N27" i="7"/>
  <c r="J27" i="7"/>
  <c r="N26" i="7"/>
  <c r="N25" i="7"/>
  <c r="J25" i="7"/>
  <c r="N24" i="7"/>
  <c r="J24" i="7"/>
  <c r="N23" i="7"/>
  <c r="J23" i="7"/>
  <c r="N22" i="7"/>
  <c r="J22" i="7"/>
  <c r="N21" i="7"/>
  <c r="J21" i="7"/>
  <c r="N20" i="7"/>
  <c r="J20" i="7"/>
  <c r="N19" i="7"/>
  <c r="J19" i="7"/>
  <c r="N18" i="7"/>
  <c r="N17" i="7"/>
  <c r="J17" i="7"/>
  <c r="N16" i="7"/>
  <c r="J16" i="7"/>
  <c r="N15" i="7"/>
  <c r="J15" i="7"/>
  <c r="N14" i="7"/>
  <c r="N13" i="7"/>
  <c r="N12" i="7"/>
  <c r="J12" i="7"/>
  <c r="N11" i="7"/>
  <c r="J11" i="7"/>
  <c r="N10" i="7"/>
  <c r="J10" i="7"/>
  <c r="N9" i="7"/>
  <c r="J9" i="7"/>
  <c r="N8" i="7"/>
  <c r="J8" i="7"/>
  <c r="N7" i="7"/>
  <c r="J7" i="7"/>
  <c r="D7" i="7"/>
  <c r="N6" i="7"/>
  <c r="J6" i="7"/>
  <c r="D6" i="7"/>
  <c r="O5" i="7"/>
  <c r="N5" i="7"/>
  <c r="J5" i="7"/>
  <c r="O53" i="6"/>
  <c r="N53" i="6"/>
  <c r="M53" i="6"/>
  <c r="O52" i="6"/>
  <c r="N52" i="6"/>
  <c r="M52" i="6"/>
  <c r="O51" i="6"/>
  <c r="N51" i="6"/>
  <c r="M51" i="6"/>
  <c r="O50" i="6"/>
  <c r="N50" i="6"/>
  <c r="M50" i="6"/>
  <c r="O49" i="6"/>
  <c r="N49" i="6"/>
  <c r="M49" i="6"/>
  <c r="O48" i="6"/>
  <c r="N48" i="6"/>
  <c r="M48" i="6"/>
  <c r="N47" i="6"/>
  <c r="M47" i="6"/>
  <c r="O46" i="6"/>
  <c r="N46" i="6"/>
  <c r="M46" i="6"/>
  <c r="O45" i="6"/>
  <c r="N45" i="6"/>
  <c r="M45" i="6"/>
  <c r="O44" i="6"/>
  <c r="N44" i="6"/>
  <c r="M44" i="6"/>
  <c r="O43" i="6"/>
  <c r="N43" i="6"/>
  <c r="M43" i="6"/>
  <c r="O42" i="6"/>
  <c r="N42" i="6"/>
  <c r="M42" i="6"/>
  <c r="O41" i="6"/>
  <c r="N41" i="6"/>
  <c r="M41" i="6"/>
  <c r="O40" i="6"/>
  <c r="N40" i="6"/>
  <c r="M40" i="6"/>
  <c r="O39" i="6"/>
  <c r="N39" i="6"/>
  <c r="M39" i="6"/>
  <c r="O38" i="6"/>
  <c r="N38" i="6"/>
  <c r="M38" i="6"/>
  <c r="O37" i="6"/>
  <c r="N37" i="6"/>
  <c r="M37" i="6"/>
  <c r="O36" i="6"/>
  <c r="N36" i="6"/>
  <c r="M36" i="6"/>
  <c r="O35" i="6"/>
  <c r="N35" i="6"/>
  <c r="M35" i="6"/>
  <c r="O34" i="6"/>
  <c r="N34" i="6"/>
  <c r="M34" i="6"/>
  <c r="O33" i="6"/>
  <c r="N33" i="6"/>
  <c r="M33" i="6"/>
  <c r="O32" i="6"/>
  <c r="N32" i="6"/>
  <c r="M32" i="6"/>
  <c r="O31" i="6"/>
  <c r="N31" i="6"/>
  <c r="M31" i="6"/>
  <c r="O30" i="6"/>
  <c r="N30" i="6"/>
  <c r="M30" i="6"/>
  <c r="O29" i="6"/>
  <c r="N29" i="6"/>
  <c r="M29" i="6"/>
  <c r="O28" i="6"/>
  <c r="N28" i="6"/>
  <c r="M28" i="6"/>
  <c r="O27" i="6"/>
  <c r="N27" i="6"/>
  <c r="M27" i="6"/>
  <c r="O26" i="6"/>
  <c r="N26" i="6"/>
  <c r="M26" i="6"/>
  <c r="O25" i="6"/>
  <c r="N25" i="6"/>
  <c r="M25" i="6"/>
  <c r="O24" i="6"/>
  <c r="N24" i="6"/>
  <c r="M24" i="6"/>
  <c r="O23" i="6"/>
  <c r="N23" i="6"/>
  <c r="M23" i="6"/>
  <c r="O22" i="6"/>
  <c r="N22" i="6"/>
  <c r="M22" i="6"/>
  <c r="O21" i="6"/>
  <c r="N21" i="6"/>
  <c r="M21" i="6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</calcChain>
</file>

<file path=xl/sharedStrings.xml><?xml version="1.0" encoding="utf-8"?>
<sst xmlns="http://schemas.openxmlformats.org/spreadsheetml/2006/main" count="5275" uniqueCount="2155">
  <si>
    <t>tof/ ug]{ M</t>
  </si>
  <si>
    <t>qm=;+=</t>
  </si>
  <si>
    <t>ljj/)f</t>
  </si>
  <si>
    <t>k]h g+=</t>
  </si>
  <si>
    <t>1=</t>
  </si>
  <si>
    <t>sfdbf/x?sf] Hofnf b/</t>
  </si>
  <si>
    <t>2=</t>
  </si>
  <si>
    <t>("jfgL b/</t>
  </si>
  <si>
    <t>3=</t>
  </si>
  <si>
    <t>4=</t>
  </si>
  <si>
    <t>kmnfdhGo lgdf{)f ;fdfu|L</t>
  </si>
  <si>
    <t>5=</t>
  </si>
  <si>
    <t>;*s lgdf{)fdf k|of]u x"g] lgdf{)f ;fdfu|L</t>
  </si>
  <si>
    <t>6=</t>
  </si>
  <si>
    <t>/+u /f]ug ;DalGw ;fdfu|L</t>
  </si>
  <si>
    <t>7=</t>
  </si>
  <si>
    <t>vfg]kfgL tyf ;/;kmfO{ ;DalGw ;fdfu|L</t>
  </si>
  <si>
    <t>7=1</t>
  </si>
  <si>
    <t>Pr=*L=kL=kfOk</t>
  </si>
  <si>
    <t>7=2</t>
  </si>
  <si>
    <t>o"=lk=le=;L=kfOk</t>
  </si>
  <si>
    <t>7=3</t>
  </si>
  <si>
    <t>kL=kL=cf/ lkml^é;</t>
  </si>
  <si>
    <t>7=4</t>
  </si>
  <si>
    <t>o"=lk=le=;L=lkml^é;</t>
  </si>
  <si>
    <t>7=5</t>
  </si>
  <si>
    <t>7=6</t>
  </si>
  <si>
    <t>O{gf/ tyf ^\o"j]n ;DaGwL ;fdfu|L</t>
  </si>
  <si>
    <t>7=7</t>
  </si>
  <si>
    <t>vfg]kfgL ;DaGwL xft]] cf}hf/x?</t>
  </si>
  <si>
    <t>8=</t>
  </si>
  <si>
    <t>ljB"t ;DalGw ;fdfu|L</t>
  </si>
  <si>
    <t>9=</t>
  </si>
  <si>
    <r>
      <t>n#" hn</t>
    </r>
    <r>
      <rPr>
        <sz val="11"/>
        <rFont val="FangSong"/>
        <family val="3"/>
      </rPr>
      <t>–</t>
    </r>
    <r>
      <rPr>
        <sz val="11"/>
        <rFont val="FONTASY_ HIMALI_ TT"/>
        <family val="5"/>
      </rPr>
      <t>ljB"t ;DalGw ;fdfu|L</t>
    </r>
  </si>
  <si>
    <t>10=</t>
  </si>
  <si>
    <t>ljljw lgdf{)f ;fdfu|L</t>
  </si>
  <si>
    <t>11=</t>
  </si>
  <si>
    <t>;/sf/L sfof{nodf cfjZos x"g] cGo dfn÷;fdfg ;DaGwL b/</t>
  </si>
  <si>
    <t>12=</t>
  </si>
  <si>
    <t>d]lzg, cf}hf/ tyf pks/)fsf] ef*f b/ ;DaGwL</t>
  </si>
  <si>
    <t>13=</t>
  </si>
  <si>
    <t>kmfOj/ Unf; ;DaGwL</t>
  </si>
  <si>
    <t>14=</t>
  </si>
  <si>
    <t>d]l;g pks/)faf^ u/Lg] sfo{</t>
  </si>
  <si>
    <t>15=</t>
  </si>
  <si>
    <t>ljB'tLo ;f]nf/ ;DjGwL</t>
  </si>
  <si>
    <t>16=</t>
  </si>
  <si>
    <t>1=sfdbf/x?sf] Hofnf b/ ;DaGwL</t>
  </si>
  <si>
    <t>qm= ;+=</t>
  </si>
  <si>
    <t>OsfO{</t>
  </si>
  <si>
    <r>
      <t>13</t>
    </r>
    <r>
      <rPr>
        <b/>
        <sz val="11"/>
        <rFont val="Arial"/>
        <family val="2"/>
      </rPr>
      <t xml:space="preserve">% </t>
    </r>
    <r>
      <rPr>
        <b/>
        <sz val="11"/>
        <rFont val="FONTASY_ HIMALI_ TT"/>
        <family val="5"/>
      </rPr>
      <t>Eof^ jfx]s</t>
    </r>
  </si>
  <si>
    <t>s}lkmot</t>
  </si>
  <si>
    <t xml:space="preserve">  cf=a=
2073÷74</t>
  </si>
  <si>
    <t xml:space="preserve">cf=a=
2066÷67 </t>
  </si>
  <si>
    <t xml:space="preserve">cf=a=
2067÷68 </t>
  </si>
  <si>
    <t xml:space="preserve">  cf=a=
2068÷69</t>
  </si>
  <si>
    <t>l;sdL{, *sdL{, gsdL{, Uoflaog a'Gg] ld:qL, ^\o"jj]n uf*\g] ld:qL, l*«n/ -bIf÷l;kfn' sfdbf/_</t>
  </si>
  <si>
    <t xml:space="preserve">k|ltJolQm k|ltlbg </t>
  </si>
  <si>
    <t>HofdL, dfnL, /g/, ;o; -cbIf sfdbf/_</t>
  </si>
  <si>
    <t>,, ,,</t>
  </si>
  <si>
    <t xml:space="preserve">agHofdL </t>
  </si>
  <si>
    <t>agHofdL ;'k/efOh/</t>
  </si>
  <si>
    <t>cUgL lgoGqs jg x]/fn'</t>
  </si>
  <si>
    <t>dfl;s</t>
  </si>
  <si>
    <t>:jLk/</t>
  </si>
  <si>
    <t>;fwf/)f ;'k/efO{h/ -lgdf{)f sfo{sf] nflu_</t>
  </si>
  <si>
    <r>
      <t>;*sdf sfd ug]{ ;fwf/)f b'/L;+ef/stf{</t>
    </r>
    <r>
      <rPr>
        <sz val="9"/>
        <rFont val="FONTASY_ HIMALI_ TT"/>
        <family val="5"/>
      </rPr>
      <t>-n]Gy k;{g_</t>
    </r>
  </si>
  <si>
    <t>lrqsf/ -k]G^/_</t>
  </si>
  <si>
    <t>ljleGg k|sf/sf l;d]G^sf d[tL{x? s'b\g]÷jgfpg] ljif]z lsl;dsf sfnLu(</t>
  </si>
  <si>
    <t>af/ a])*/, nf]xsdL{ -JNofs:dLy_</t>
  </si>
  <si>
    <t>("éf÷sf&amp;df a"§f eg]{, kmf]^f]u|fkm/</t>
  </si>
  <si>
    <t>Anf:^/</t>
  </si>
  <si>
    <t>Anf:^/ x]Nk/</t>
  </si>
  <si>
    <t>On]lS^«l;og bIf</t>
  </si>
  <si>
    <r>
      <t>On]lS^</t>
    </r>
    <r>
      <rPr>
        <sz val="11"/>
        <rFont val="Preeti"/>
      </rPr>
      <t>««</t>
    </r>
    <r>
      <rPr>
        <sz val="11"/>
        <rFont val="FONTASY_ HIMALI_ TT"/>
        <family val="5"/>
      </rPr>
      <t>l;og x]Nk/</t>
    </r>
  </si>
  <si>
    <t>kmf]/Dofg-lgdf{)f sfo{sf] nflu_</t>
  </si>
  <si>
    <t>kLr Jjfon/, kDd ck/]^/, jf]/Lé ck/]^/, h"lgo/ Nofj= ^]=, cf= jf= ck/]^/</t>
  </si>
  <si>
    <t>;"/Iff uf*{, rf}lsbf/</t>
  </si>
  <si>
    <t>ky k|bz{s</t>
  </si>
  <si>
    <t>*l"Kns]^/÷kmf]^f]slko/</t>
  </si>
  <si>
    <t>e/Lof</t>
  </si>
  <si>
    <t>;"k/efO{h/ -gf=;"= ;/x_</t>
  </si>
  <si>
    <t xml:space="preserve">;a cf]e/l;o/÷cl;i^]G^ ;a O{l~hlgo/, </t>
  </si>
  <si>
    <t>vf= kf= ;= ^]= -vl/bf/ ;/x_</t>
  </si>
  <si>
    <t>;"k/efO{h/ -v/Lbf/ ;/x_</t>
  </si>
  <si>
    <t>r]gDofg÷^]kDofg÷:^fkmDofg, gfkL ;xfos÷;e]{ x]Nk/-gfkL;+u ;DaGwLt sfd_</t>
  </si>
  <si>
    <t>l;df gfkL sfo{sf] nflu r]gd]gsf] Hofnf</t>
  </si>
  <si>
    <t>^fO{lk:^÷sDKo'^/ ck/]^/ -gf=;"= ;/x_</t>
  </si>
  <si>
    <t>^fO{lk:^÷sDKo'^/ ck/]^/ -vl/bf/ ;/x_</t>
  </si>
  <si>
    <t>x]eL O{SjLkd]G^ ck|]^/ -s|]g, *f]h/, u|]*/, nf]*/, /f]n/, cflb_, x]eL *«fO{e/</t>
  </si>
  <si>
    <t>x]eL O{SjLkd]G^ x]Nk/</t>
  </si>
  <si>
    <t>*«fOe/ sd d]sflgS;\</t>
  </si>
  <si>
    <t>d]sflgS;\</t>
  </si>
  <si>
    <t>g;{/L gfO{s], jg x]/fn" -b}lgs 8 #)^f sfo{ ug]{_</t>
  </si>
  <si>
    <t>df;Ls</t>
  </si>
  <si>
    <t>uf]tfvf]/</t>
  </si>
  <si>
    <t>k|lt JolQm÷lbg</t>
  </si>
  <si>
    <t>(n ;kmf ug]{ sfo{</t>
  </si>
  <si>
    <t>k|lt n]j/÷lbg</t>
  </si>
  <si>
    <t>k|ltzt</t>
  </si>
  <si>
    <t>s[lif dhb"/</t>
  </si>
  <si>
    <t>vfgL ;DaGwL sfd ug]{ -c;+ul7t If]qsf_ sfdbf/x?</t>
  </si>
  <si>
    <t>vg]]n, :ofDKn/</t>
  </si>
  <si>
    <t>SofDk js{/</t>
  </si>
  <si>
    <r>
      <t>*</t>
    </r>
    <r>
      <rPr>
        <sz val="11"/>
        <rFont val="Preeti"/>
      </rPr>
      <t>«</t>
    </r>
    <r>
      <rPr>
        <sz val="11"/>
        <rFont val="FONTASY_ HIMALI_ TT"/>
        <family val="5"/>
      </rPr>
      <t>Ln x]Nk/, kDk x]Nk/, kfOk lkm^/</t>
    </r>
  </si>
  <si>
    <t>cf]e/x]* ^\+ofsL ;DaGwL</t>
  </si>
  <si>
    <t>bIf</t>
  </si>
  <si>
    <t>cbIf</t>
  </si>
  <si>
    <r>
      <t>gf]6 M–</t>
    </r>
    <r>
      <rPr>
        <b/>
        <sz val="15"/>
        <rFont val="Preeti"/>
      </rPr>
      <t xml:space="preserve"> dfly pNn]v gePsf sfdbf/sf] Hofnfsf] xsdf k|rlnt sfg'g adf]lhd x'g] 5 . </t>
    </r>
  </si>
  <si>
    <t>2= ("jfgL b/ ;DaGwL</t>
  </si>
  <si>
    <t>qm=
;+=</t>
  </si>
  <si>
    <r>
      <t>13</t>
    </r>
    <r>
      <rPr>
        <sz val="10"/>
        <rFont val="Arial"/>
        <family val="2"/>
      </rPr>
      <t>%</t>
    </r>
    <r>
      <rPr>
        <sz val="10"/>
        <rFont val="FONTASY_ HIMALI_ TT"/>
        <family val="5"/>
      </rPr>
      <t xml:space="preserve"> Eof^ jfx]s</t>
    </r>
  </si>
  <si>
    <t xml:space="preserve">  cf=a= 2073÷74</t>
  </si>
  <si>
    <t>dflg; -e/Lof_ åf/f ('jfgL</t>
  </si>
  <si>
    <r>
      <t xml:space="preserve">1_ ;lhnf] ;fdfg -*f]sf], y'G;], af]/f, afs;, cflbdf /fvL 1 AolQmn] </t>
    </r>
    <r>
      <rPr>
        <sz val="9"/>
        <rFont val="Arial"/>
        <family val="2"/>
      </rPr>
      <t xml:space="preserve">— </t>
    </r>
    <r>
      <rPr>
        <sz val="9"/>
        <rFont val="FONTASY_ HIMALI_ TT"/>
        <family val="5"/>
      </rPr>
      <t xml:space="preserve"> Ifdtf cg';f/ tf}n k'Ug] u/L </t>
    </r>
    <r>
      <rPr>
        <sz val="9"/>
        <rFont val="Arial"/>
        <family val="2"/>
      </rPr>
      <t>—</t>
    </r>
    <r>
      <rPr>
        <sz val="9"/>
        <rFont val="FONTASY_ HIMALI_ TT"/>
        <family val="5"/>
      </rPr>
      <t xml:space="preserve"> af]Sg ;Sg] ;fdfgx?, h:t}M l;d]G^, afn'jf, /f;folgs dn, bfp/f, vfBfGg, cflb_</t>
    </r>
  </si>
  <si>
    <t>k|lts]hL k|ltsf]z</t>
  </si>
  <si>
    <r>
      <t xml:space="preserve">2_ c;lhnf] ;fdfg -;fdfGo ef/L agfO{ Ps AolQmn] af]Sg ;Sg] </t>
    </r>
    <r>
      <rPr>
        <sz val="9"/>
        <rFont val="Arial"/>
        <family val="2"/>
      </rPr>
      <t>—</t>
    </r>
    <r>
      <rPr>
        <sz val="9"/>
        <rFont val="FONTASY_ HIMALI_ TT"/>
        <family val="5"/>
      </rPr>
      <t xml:space="preserve"> t/ Ifdtf cg';f/ tf}n gk'Ug] </t>
    </r>
    <r>
      <rPr>
        <sz val="9"/>
        <rFont val="Arial"/>
        <family val="2"/>
      </rPr>
      <t>—</t>
    </r>
    <r>
      <rPr>
        <sz val="9"/>
        <rFont val="FONTASY_ HIMALI_ TT"/>
        <family val="5"/>
      </rPr>
      <t xml:space="preserve"> ;fdfgx?, h:t}Mss{^kftf, a'g]sf] Uoflaog tf/hfnL, la:kmf]^s kbfy{, Pr= l*= lk= O{= kfO{k, OG;'n]^/, cf}ifwL, sf&amp;, s[lifhGo kmnk'mnsf] la?jf, cflb_</t>
    </r>
  </si>
  <si>
    <t>3_ clt c;lhnf] ;fdfg -;fdfGotM  Ps AolQmn] dfq af]Sg g;Sg] ;fdfgx? h:t}M lh= cfO{= kfO{k, sf¤*]tf/, kmnfd] %*, On]S^«f]d]sflgsn ;fdfg, 3 b]lv 8 dL^/;Dd nfdf] :^Ln kf^{;\÷lah'nLsf] kf]n÷^]lnkmf]gsf] kf]n, lk= P;= l;= kf]n, cflb_</t>
  </si>
  <si>
    <t xml:space="preserve">4_ emf]=k'= sf] n^\&amp;f </t>
  </si>
  <si>
    <t>5_ dflg;åf/f kf]n ('jfgL -8 dL^/ eGbf nfdf] kmnfd] ^\o"a"n/ kf]n_</t>
  </si>
  <si>
    <t>6_ dflg;åf/f ^«fG;\km/d/ ('jfgL</t>
  </si>
  <si>
    <t>vRr/åf/f ('jfgL -;lhnf] ;fdfg dfq_</t>
  </si>
  <si>
    <t>^fo/uf*fåf/f ('jfgL c;lhnf] ;fdfg</t>
  </si>
  <si>
    <t>k|lt^g k|ltlsdL</t>
  </si>
  <si>
    <t>^«ofS^/åf/f ('jfgL -t/fOdf_</t>
  </si>
  <si>
    <t>s= ;lhnf] ;fdfg</t>
  </si>
  <si>
    <t>sRrL -df^]_ ;*sdf</t>
  </si>
  <si>
    <t>sRrL -u|fe]n_ ;*sdf</t>
  </si>
  <si>
    <t xml:space="preserve">kSsL -sfnf]kq]_ ;*sdf </t>
  </si>
  <si>
    <t>v= c;lhnf] ;fdfg</t>
  </si>
  <si>
    <t>^«ofS^/ ef*f -sf&amp; ('jfgL k|of]hg_</t>
  </si>
  <si>
    <t>s</t>
  </si>
  <si>
    <t xml:space="preserve">t]n jfx]s </t>
  </si>
  <si>
    <t>k|ltlbg</t>
  </si>
  <si>
    <t>v</t>
  </si>
  <si>
    <t>t]n ;lxt</t>
  </si>
  <si>
    <r>
      <t>^«ofS^/åf/f ('jfgL kxf*L sRrL ;*s -^</t>
    </r>
    <r>
      <rPr>
        <b/>
        <sz val="9"/>
        <rFont val="Preeti"/>
      </rPr>
      <t>«</t>
    </r>
    <r>
      <rPr>
        <b/>
        <sz val="9"/>
        <rFont val="FONTASY_ HIMALI_ TT"/>
        <family val="5"/>
      </rPr>
      <t>s rNg g;Sg]_ df</t>
    </r>
  </si>
  <si>
    <t>^«såf/f ('jfgL -50 ls=dL= ;Ddsf] nflu_</t>
  </si>
  <si>
    <t>k|lt ^g k|ltlsdL</t>
  </si>
  <si>
    <t>^«såf/f ('jfgL -50ls=dL= eGbf a(Lsf] nflu_</t>
  </si>
  <si>
    <t>nf]* / cgnf]* -b'a}_</t>
  </si>
  <si>
    <t xml:space="preserve">       1_ ;lhnf] ;fdfg</t>
  </si>
  <si>
    <t>k|lt 
SjLG^n</t>
  </si>
  <si>
    <t xml:space="preserve">       2_ c;lhnf] ;fdfg</t>
  </si>
  <si>
    <t xml:space="preserve">       3_ clt c;lhnf] ;fdfg</t>
  </si>
  <si>
    <t>;fdfgsf] tf}nfO{ / rf}sfO{</t>
  </si>
  <si>
    <t>dn vfb nf]* cgnf]*</t>
  </si>
  <si>
    <t>cf}iflw ld;fOPsf] aLp nf]* cgnf]*</t>
  </si>
  <si>
    <t>ls^gfzs cf}iflw -w"nf]_ nf]* cgnf]*</t>
  </si>
  <si>
    <t xml:space="preserve">dnvfb l/k]l/ª tf}nfO{, l;nfO{, rf}sfO{ </t>
  </si>
  <si>
    <t xml:space="preserve">(naf^ (sg x^fO{ lg:s]sf] kmf]xf]/ lunf] df^f] ^«ofS^/af^ ("jfgL u/L ahf/af^ aflx/ kmfNg] sfo{ </t>
  </si>
  <si>
    <t xml:space="preserve">k|lt #=dL= </t>
  </si>
  <si>
    <t>xo"dkfOk tyf lkP;;Lkf]nsf] ("jfgL ef*f -sf/vfgf d"Nosf] cfwf/df_</t>
  </si>
  <si>
    <t xml:space="preserve">50 ls= dL= ;Dd  </t>
  </si>
  <si>
    <t xml:space="preserve">50 b]lv 75 ls= dL= ;Dd </t>
  </si>
  <si>
    <t>u</t>
  </si>
  <si>
    <t xml:space="preserve">75 b]lv 100 ls= dL= ;Dd </t>
  </si>
  <si>
    <t>#</t>
  </si>
  <si>
    <t xml:space="preserve">101 b]lv 200 ls= dL= ;Dd </t>
  </si>
  <si>
    <t xml:space="preserve">Uofljog tf/hfnL ^«s jf ^«]S^/af^ ("jfgL </t>
  </si>
  <si>
    <t>kSsL ;*sdf</t>
  </si>
  <si>
    <t>3x1.5x0.75,   3x1x1</t>
  </si>
  <si>
    <t>k|lthfnL÷
ls=dL=</t>
  </si>
  <si>
    <t>3x1x0.75,    2x1x1</t>
  </si>
  <si>
    <t>3x1x0.60,   2x1.5x0.50</t>
  </si>
  <si>
    <t>sRrL ;*sdf</t>
  </si>
  <si>
    <t>lgdf{)f ;fdu|Lsf] ljj/)f</t>
  </si>
  <si>
    <t>cf=a= 062÷063</t>
  </si>
  <si>
    <t>cf=a= 2066÷67</t>
  </si>
  <si>
    <t>cf=a= 2067÷68</t>
  </si>
  <si>
    <t>cf=a= 2068÷69</t>
  </si>
  <si>
    <t>O{^F</t>
  </si>
  <si>
    <t>lrDgL e§fsf] k|yd &gt;])fLsf] -('jfgL ;lxt_</t>
  </si>
  <si>
    <t>xhf/</t>
  </si>
  <si>
    <t>lrDgL e§fsf] lålto &gt;])fLsf] -('jfgL ;lxt_</t>
  </si>
  <si>
    <t>d]lzg d]* -rfO{lgh O§f_ -('jfgL ;lxt_</t>
  </si>
  <si>
    <t>:yfgLo e§fsf] O{^F</t>
  </si>
  <si>
    <t>ª</t>
  </si>
  <si>
    <t>/f&amp; O§f -('jfgL ;lxt_</t>
  </si>
  <si>
    <t>r</t>
  </si>
  <si>
    <t>O^Fsf] ^"qmf -('jfgL ;lxt_</t>
  </si>
  <si>
    <t>#=dL=</t>
  </si>
  <si>
    <t xml:space="preserve">("+uf  </t>
  </si>
  <si>
    <t>af]N*/</t>
  </si>
  <si>
    <t>kmf]?jf (+"uf</t>
  </si>
  <si>
    <t xml:space="preserve">lu^L, u|fe]n </t>
  </si>
  <si>
    <t>u|fe]n -nf]sn_ ;*ssf] nflu -cf/ljPd_</t>
  </si>
  <si>
    <t>uf]nf] lu§L bfpGg] k"j{ -10 b]vL 40 dL=dL=_</t>
  </si>
  <si>
    <t xml:space="preserve">qm;/sf] lu§L </t>
  </si>
  <si>
    <t>u=1</t>
  </si>
  <si>
    <t>u=2</t>
  </si>
  <si>
    <t>u=3</t>
  </si>
  <si>
    <t>u=4</t>
  </si>
  <si>
    <t>("+ufsf] w"nf] ("jfgL ;d]t</t>
  </si>
  <si>
    <t>afn'jf÷df^f]</t>
  </si>
  <si>
    <t>afn'jf -nf]sn vf]nf_</t>
  </si>
  <si>
    <t>wf]Psf] afn'jf -qm;/sf]_</t>
  </si>
  <si>
    <t>k"g]{ df^f]</t>
  </si>
  <si>
    <t>hf]*fO{sf] df^f]</t>
  </si>
  <si>
    <t>la?jf /f]Kgsf] nflu dlnnf] df^f]</t>
  </si>
  <si>
    <t xml:space="preserve">l;d]G^ </t>
  </si>
  <si>
    <r>
      <t xml:space="preserve">g]kfnL l;d]G^ </t>
    </r>
    <r>
      <rPr>
        <sz val="10"/>
        <rFont val="Times New Roman"/>
        <family val="1"/>
      </rPr>
      <t>( N/S OPC ) (50 kg)</t>
    </r>
  </si>
  <si>
    <t>af]/f</t>
  </si>
  <si>
    <r>
      <t xml:space="preserve">l;d]G^ </t>
    </r>
    <r>
      <rPr>
        <sz val="10"/>
        <rFont val="Times New Roman"/>
        <family val="1"/>
      </rPr>
      <t>( N/S PPC ) (50kg)</t>
    </r>
  </si>
  <si>
    <r>
      <t xml:space="preserve">ef/tLo l;d]G^ </t>
    </r>
    <r>
      <rPr>
        <sz val="10"/>
        <rFont val="Arial"/>
        <family val="1"/>
      </rPr>
      <t>(OPC 50kg)</t>
    </r>
  </si>
  <si>
    <t>,,</t>
  </si>
  <si>
    <r>
      <t xml:space="preserve">ef/tLo l;d]G^ </t>
    </r>
    <r>
      <rPr>
        <sz val="10"/>
        <rFont val="Arial"/>
        <family val="1"/>
      </rPr>
      <t>(PPC 50kg)</t>
    </r>
  </si>
  <si>
    <r>
      <t xml:space="preserve">;]tf] l;d]G^ </t>
    </r>
    <r>
      <rPr>
        <sz val="10"/>
        <rFont val="Times New Roman"/>
        <family val="1"/>
      </rPr>
      <t>(40 kg)</t>
    </r>
  </si>
  <si>
    <t>s+qmL^ P*ldS:r/</t>
  </si>
  <si>
    <t>r1</t>
  </si>
  <si>
    <t>s]=hL=</t>
  </si>
  <si>
    <t>r2</t>
  </si>
  <si>
    <t>Knfli^;fOh/</t>
  </si>
  <si>
    <t>ln^/</t>
  </si>
  <si>
    <t>r3</t>
  </si>
  <si>
    <t>PlG^ ^/dfO{^</t>
  </si>
  <si>
    <t>r4</t>
  </si>
  <si>
    <t>jf^/ l/k]lné sDkfp)*</t>
  </si>
  <si>
    <t>r5</t>
  </si>
  <si>
    <t>qmofs l/*\o';/</t>
  </si>
  <si>
    <t>r6</t>
  </si>
  <si>
    <t>jf^/ k|'lkmé sDkfp)*</t>
  </si>
  <si>
    <t>r7</t>
  </si>
  <si>
    <t>l;lnsf l;d])^ P*ldS:r/</t>
  </si>
  <si>
    <t>sf&amp;</t>
  </si>
  <si>
    <r>
      <t xml:space="preserve">;fnsf] sf&amp; </t>
    </r>
    <r>
      <rPr>
        <sz val="10"/>
        <rFont val="Arial"/>
        <family val="1"/>
      </rPr>
      <t>(</t>
    </r>
    <r>
      <rPr>
        <sz val="10"/>
        <rFont val="FONTASY_ HIMALI_ TT"/>
        <family val="5"/>
      </rPr>
      <t>lr/fg jfnf</t>
    </r>
    <r>
      <rPr>
        <sz val="10"/>
        <rFont val="Arial"/>
        <family val="2"/>
      </rPr>
      <t>)</t>
    </r>
  </si>
  <si>
    <t>l;;f} sf&amp; -lr/fg jfnf_ cfjfbL</t>
  </si>
  <si>
    <t>cGo sf&amp; -s"sf&amp;_ lr/fg jfnf</t>
  </si>
  <si>
    <t>bfp/f</t>
  </si>
  <si>
    <r>
      <t>l;d]G^ s+lqm^ -cf/=l;=;L=_af^ lgld{t - em\ofn, (f]sf÷ e]N^Ln];gsf km|]dx? -</t>
    </r>
    <r>
      <rPr>
        <b/>
        <sz val="10"/>
        <rFont val="Arial"/>
        <family val="2"/>
      </rPr>
      <t>size 4"x2.75" Concrete mix design- 1:1:1_ proportion &amp; 2 no of 7mmøRe-bBar_</t>
    </r>
  </si>
  <si>
    <t>em\ofn, (f]sf / e]N^Ln];gsf km|]dx?</t>
  </si>
  <si>
    <t>/=kmL=</t>
  </si>
  <si>
    <t>em\ofn, (f]sf / e]N^Ln];gsf cfs{ km|]dx?</t>
  </si>
  <si>
    <t>%]l:sgL</t>
  </si>
  <si>
    <t>8=1</t>
  </si>
  <si>
    <t>%]:sgL 100 ld=ld=</t>
  </si>
  <si>
    <t>uf]^f</t>
  </si>
  <si>
    <t>8=2</t>
  </si>
  <si>
    <t>%]:sgL 150 ld=ld=</t>
  </si>
  <si>
    <t>8=3</t>
  </si>
  <si>
    <t>%]:sgL 200 ld=ld=</t>
  </si>
  <si>
    <t>8=4</t>
  </si>
  <si>
    <t xml:space="preserve">%]:sgL 225 ld=ld= </t>
  </si>
  <si>
    <t>8=5</t>
  </si>
  <si>
    <t>%]:sgL 300</t>
  </si>
  <si>
    <t>sAhf</t>
  </si>
  <si>
    <t>sAhf 75 ld=ld=</t>
  </si>
  <si>
    <t>sAhf 100ld=ld=</t>
  </si>
  <si>
    <t>sAhf 150ld=ld=</t>
  </si>
  <si>
    <t>x]l)*n tyf cGo</t>
  </si>
  <si>
    <t>10=1</t>
  </si>
  <si>
    <t>x]l)*n kmnfd] -d"&amp;_ 8Æ÷16 ld=ld= df]^f]</t>
  </si>
  <si>
    <t>10=2</t>
  </si>
  <si>
    <t>x]l)*n cfn"ldlgod 8Æ÷16 ld=ld= df]^f]</t>
  </si>
  <si>
    <t>10=3</t>
  </si>
  <si>
    <t>x]l)*n &amp;"nf] 10Æ÷16 ld=ld= df]^f]</t>
  </si>
  <si>
    <t>10=4</t>
  </si>
  <si>
    <t>x]l)*n ;fgf] 8Æ÷16 ld=ld= df]^f]</t>
  </si>
  <si>
    <t>10=5</t>
  </si>
  <si>
    <r>
      <t xml:space="preserve">k]r </t>
    </r>
    <r>
      <rPr>
        <sz val="10"/>
        <rFont val="Times New Roman"/>
        <family val="1"/>
      </rPr>
      <t>(Screw nails )</t>
    </r>
  </si>
  <si>
    <t>10=6</t>
  </si>
  <si>
    <t xml:space="preserve">h] x"s </t>
  </si>
  <si>
    <t>10=7</t>
  </si>
  <si>
    <t>lj^"ldg jf;/</t>
  </si>
  <si>
    <t>10=8</t>
  </si>
  <si>
    <t>df]l^{; ns</t>
  </si>
  <si>
    <t>10=9</t>
  </si>
  <si>
    <t>xf]N* kmf:^</t>
  </si>
  <si>
    <t>10=10</t>
  </si>
  <si>
    <t>*f]/ :k|Lé kmnfd]</t>
  </si>
  <si>
    <t>10=11</t>
  </si>
  <si>
    <t>*f]/ :k|Lé a|f;</t>
  </si>
  <si>
    <t>10=12</t>
  </si>
  <si>
    <t xml:space="preserve">d:So"^f] g]^ -ef/tLo, x]eL_ </t>
  </si>
  <si>
    <t>j=ld=</t>
  </si>
  <si>
    <t>10=13</t>
  </si>
  <si>
    <t>PS;k]G*]* d]^n g]^ -x]eL_</t>
  </si>
  <si>
    <t>10=14</t>
  </si>
  <si>
    <t>lrs]g jfo/ d];</t>
  </si>
  <si>
    <t>10=15</t>
  </si>
  <si>
    <t>g^ af]N^ jf;/ ;lxt</t>
  </si>
  <si>
    <t>1Æ :Sjfo/ kfOk /]lné agfO{ To;df ;fn jf l;;f} sf&amp;sf] x])*/]n /fvL h*fg ug]{ sfo{</t>
  </si>
  <si>
    <t>j=dL=</t>
  </si>
  <si>
    <t>P]gf kf/bz{s</t>
  </si>
  <si>
    <t>3 ld=ld=</t>
  </si>
  <si>
    <t>4 ld=ld=</t>
  </si>
  <si>
    <t>5 ld=ld=</t>
  </si>
  <si>
    <t>P]gf ckf/bz{s</t>
  </si>
  <si>
    <t>13=1</t>
  </si>
  <si>
    <t>P]gf sfnf]</t>
  </si>
  <si>
    <t>14s</t>
  </si>
  <si>
    <t>KnfOp*</t>
  </si>
  <si>
    <t>6 ld=ld=</t>
  </si>
  <si>
    <t>8 ld=ld=</t>
  </si>
  <si>
    <t>10 ld=ld= -lzv/ jf ;f] eGbf dfyL_</t>
  </si>
  <si>
    <t>12 ld=ld=</t>
  </si>
  <si>
    <t>18 ld=ld=</t>
  </si>
  <si>
    <t>14v</t>
  </si>
  <si>
    <t>l^s KnfO p*</t>
  </si>
  <si>
    <t>12 ld=ld=sf] jf^/ k||'km - lzv/_</t>
  </si>
  <si>
    <t>32 ld=ld=sf] jf^/k|"km -lzv/_ vfkfsf] nflu</t>
  </si>
  <si>
    <t>32 ld=ld=sf] jf^/k|"km-lzv/_ vfkfsf] nflu l^s ;lxt</t>
  </si>
  <si>
    <t>l;d]G^ Ans</t>
  </si>
  <si>
    <r>
      <t>xf]nf] l;d]G^ Ans 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16</t>
    </r>
    <r>
      <rPr>
        <sz val="10"/>
        <rFont val="Times New Roman"/>
        <family val="1"/>
      </rPr>
      <t>"</t>
    </r>
  </si>
  <si>
    <r>
      <t>xf]nf] l;d]G^ Ans 4æ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16</t>
    </r>
    <r>
      <rPr>
        <sz val="10"/>
        <rFont val="Times New Roman"/>
        <family val="1"/>
      </rPr>
      <t>"</t>
    </r>
  </si>
  <si>
    <r>
      <t>xf]nf] l;d]G^ Ans 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16</t>
    </r>
    <r>
      <rPr>
        <sz val="10"/>
        <rFont val="Times New Roman"/>
        <family val="1"/>
      </rPr>
      <t>"</t>
    </r>
  </si>
  <si>
    <r>
      <t>xf]nf] l;d]G^ Ans 5æ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12</t>
    </r>
    <r>
      <rPr>
        <sz val="10"/>
        <rFont val="Times New Roman"/>
        <family val="1"/>
      </rPr>
      <t>"</t>
    </r>
  </si>
  <si>
    <r>
      <t>xf]nf] l;d]G^ Ans 4æ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6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12</t>
    </r>
    <r>
      <rPr>
        <sz val="10"/>
        <rFont val="Times New Roman"/>
        <family val="1"/>
      </rPr>
      <t>"</t>
    </r>
  </si>
  <si>
    <r>
      <t>OG^/nls</t>
    </r>
    <r>
      <rPr>
        <b/>
        <sz val="11"/>
        <rFont val="Preeti"/>
      </rPr>
      <t>Ë Ans-kmnf]/Lªsf] nflu_</t>
    </r>
  </si>
  <si>
    <t>r=1</t>
  </si>
  <si>
    <r>
      <rPr>
        <sz val="11"/>
        <rFont val="Times New Roman"/>
        <family val="1"/>
      </rPr>
      <t>I</t>
    </r>
    <r>
      <rPr>
        <sz val="10"/>
        <rFont val="FONTASY_ HIMALI_ TT"/>
        <family val="5"/>
      </rPr>
      <t xml:space="preserve"> cfsf/sf] ;fbf -6æ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80dL=dL=_</t>
    </r>
  </si>
  <si>
    <t>r=2</t>
  </si>
  <si>
    <r>
      <rPr>
        <sz val="11"/>
        <rFont val="Times New Roman"/>
        <family val="1"/>
      </rPr>
      <t>I</t>
    </r>
    <r>
      <rPr>
        <sz val="10"/>
        <rFont val="FONTASY_ HIMALI_ TT"/>
        <family val="5"/>
      </rPr>
      <t xml:space="preserve"> cfsf/sf] sn/ -6æ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80dL=dL=_</t>
    </r>
  </si>
  <si>
    <t>r=3</t>
  </si>
  <si>
    <r>
      <rPr>
        <sz val="11"/>
        <rFont val="Times New Roman"/>
        <family val="1"/>
      </rPr>
      <t>I</t>
    </r>
    <r>
      <rPr>
        <sz val="10"/>
        <rFont val="FONTASY_ HIMALI_ TT"/>
        <family val="5"/>
      </rPr>
      <t xml:space="preserve"> cfsf/sf] ;fbf -6æ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60dL=dL=_</t>
    </r>
  </si>
  <si>
    <t>r=4</t>
  </si>
  <si>
    <r>
      <rPr>
        <sz val="11"/>
        <rFont val="Times New Roman"/>
        <family val="1"/>
      </rPr>
      <t>I</t>
    </r>
    <r>
      <rPr>
        <sz val="10"/>
        <rFont val="FONTASY_ HIMALI_ TT"/>
        <family val="5"/>
      </rPr>
      <t xml:space="preserve"> cfsf/sf] sn/ -6æ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60dL=dL=_</t>
    </r>
  </si>
  <si>
    <t>r=5</t>
  </si>
  <si>
    <r>
      <t>uf]nf] cfsf/sf] ;fbf -8æ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80dL=dL=_</t>
    </r>
  </si>
  <si>
    <t>r=6</t>
  </si>
  <si>
    <r>
      <t>uf]nf] cfsf/sf] sn/ -8æ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80dL=dL=_</t>
    </r>
  </si>
  <si>
    <t>r=7</t>
  </si>
  <si>
    <r>
      <t>uf]nf] cfsf/sf] ;fbf -8æ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60dL=dL=_</t>
    </r>
  </si>
  <si>
    <t>r=8</t>
  </si>
  <si>
    <r>
      <t>uf]nf] cfsf/sf] sn/ -8æ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8Æ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60dL=dL=_</t>
    </r>
  </si>
  <si>
    <t>%</t>
  </si>
  <si>
    <r>
      <t>l;d]G^ Ans 9æ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4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60dL=dL=</t>
    </r>
  </si>
  <si>
    <t>h</t>
  </si>
  <si>
    <r>
      <t>l;d]G^ Ans 10æ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5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80dL=dL=</t>
    </r>
  </si>
  <si>
    <t>em</t>
  </si>
  <si>
    <r>
      <t>l;d]G^sf] ^fon ;fbf -</t>
    </r>
    <r>
      <rPr>
        <sz val="13"/>
        <rFont val="Preeti"/>
      </rPr>
      <t>ˆ</t>
    </r>
    <r>
      <rPr>
        <sz val="10"/>
        <rFont val="FONTASY_ HIMALI_ TT"/>
        <family val="5"/>
      </rPr>
      <t>nf]/_ 10æ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10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25dL=dL=</t>
    </r>
  </si>
  <si>
    <t>`</t>
  </si>
  <si>
    <r>
      <t>l;d]G^sf] ^fon sn/ 10æ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10</t>
    </r>
    <r>
      <rPr>
        <sz val="10"/>
        <rFont val="Times New Roman"/>
        <family val="1"/>
      </rPr>
      <t>"X</t>
    </r>
    <r>
      <rPr>
        <sz val="10"/>
        <rFont val="FONTASY_ HIMALI_ TT"/>
        <family val="5"/>
      </rPr>
      <t>25dL=dL=</t>
    </r>
  </si>
  <si>
    <t>l;d]G^ lk|sf:^ hfnL</t>
  </si>
  <si>
    <t>2' x 2'</t>
  </si>
  <si>
    <t>2' x 1½'</t>
  </si>
  <si>
    <t>2' x 1'</t>
  </si>
  <si>
    <t>1 ½' x 1'</t>
  </si>
  <si>
    <t>1'x 1'</t>
  </si>
  <si>
    <t>Readymade teak wood doors (Seasoned and poison treated), (excluding the cost of fitting, transportation and painting)</t>
  </si>
  <si>
    <t>Readymade door shutter Recon. Ordinary (1 side teak)</t>
  </si>
  <si>
    <t>j=lkm=</t>
  </si>
  <si>
    <t>Readymade door shutter Recon. Special (1 side teak)</t>
  </si>
  <si>
    <t>If One side waterproof ply fitting</t>
  </si>
  <si>
    <t>Aluminiom Windows/  Door Partitaiton</t>
  </si>
  <si>
    <t>UPVC Door/Window</t>
  </si>
  <si>
    <t>UPVC Sliding window frame (80x50mm) sliding window sash (38x62mm) with net all complete inside 1.5mm. Galvanized rainforcement, 5 mm clear glass(white colour) including the cost of material, labor, fixing&amp;fitting all Complete</t>
  </si>
  <si>
    <t>UPVC Door frame (80x50mm) door sash (9x100mm)pannel, inside 1.5mm galvanized rainforcement, 5 mm clear glass (white corour) including the cost of material, labor, fixing&amp;fitting all Complete</t>
  </si>
  <si>
    <t>UPVC fixed ventilation frame (40x60mm), inside 1.5mm galvanized rainforcement, 5 mm clear glass (white colour) including the cost of material, labor, fixing&amp;fitting all Complete</t>
  </si>
  <si>
    <t>UPVC Door frame (60x58mm), sash (102x60mm)(special, door pannel 18*200mm, inside 1.5mm galvanized rainforcement, 5 mm clear glass (white colour) including the cost of material, labor, fixing&amp;fitting all Complete</t>
  </si>
  <si>
    <t xml:space="preserve">Stainless/Stainless steel railing </t>
  </si>
  <si>
    <t>Stainless steel pipe  1"ø</t>
  </si>
  <si>
    <t>/=lkm=</t>
  </si>
  <si>
    <t>Stainless steel pipe  1.5"ø</t>
  </si>
  <si>
    <t>Stainless steel pipe  2"ø</t>
  </si>
  <si>
    <r>
      <t xml:space="preserve">Stainless steel railing with </t>
    </r>
    <r>
      <rPr>
        <u/>
        <sz val="9"/>
        <rFont val="Times New Roman"/>
        <family val="1"/>
      </rPr>
      <t>2"øtop</t>
    </r>
    <r>
      <rPr>
        <sz val="9"/>
        <rFont val="Times New Roman"/>
        <family val="1"/>
      </rPr>
      <t xml:space="preserve">, </t>
    </r>
    <r>
      <rPr>
        <u/>
        <sz val="9"/>
        <rFont val="Times New Roman"/>
        <family val="1"/>
      </rPr>
      <t>1.5"</t>
    </r>
    <r>
      <rPr>
        <sz val="9"/>
        <rFont val="Times New Roman"/>
        <family val="1"/>
      </rPr>
      <t xml:space="preserve">ø middle &amp; buttam pipe in </t>
    </r>
    <r>
      <rPr>
        <u/>
        <sz val="9"/>
        <rFont val="Times New Roman"/>
        <family val="1"/>
      </rPr>
      <t>4 rows</t>
    </r>
    <r>
      <rPr>
        <sz val="9"/>
        <rFont val="Times New Roman"/>
        <family val="1"/>
      </rPr>
      <t>, 2"ø post @ 1mtr. c/c finish clear height including the cost of materails, labor &amp; fixing &amp; fitting all complete</t>
    </r>
  </si>
  <si>
    <r>
      <t xml:space="preserve">Stainless steel railing with </t>
    </r>
    <r>
      <rPr>
        <u/>
        <sz val="9"/>
        <rFont val="Times New Roman"/>
        <family val="1"/>
      </rPr>
      <t>2"ø to</t>
    </r>
    <r>
      <rPr>
        <sz val="9"/>
        <rFont val="Times New Roman"/>
        <family val="1"/>
      </rPr>
      <t xml:space="preserve">p, </t>
    </r>
    <r>
      <rPr>
        <u/>
        <sz val="9"/>
        <rFont val="Times New Roman"/>
        <family val="1"/>
      </rPr>
      <t>1"ø</t>
    </r>
    <r>
      <rPr>
        <sz val="9"/>
        <rFont val="Times New Roman"/>
        <family val="1"/>
      </rPr>
      <t xml:space="preserve"> middle &amp; buttam pipe in </t>
    </r>
    <r>
      <rPr>
        <u/>
        <sz val="9"/>
        <rFont val="Times New Roman"/>
        <family val="1"/>
      </rPr>
      <t>4 rows</t>
    </r>
    <r>
      <rPr>
        <sz val="9"/>
        <rFont val="Times New Roman"/>
        <family val="1"/>
      </rPr>
      <t>,</t>
    </r>
    <r>
      <rPr>
        <u/>
        <sz val="9"/>
        <rFont val="Times New Roman"/>
        <family val="1"/>
      </rPr>
      <t xml:space="preserve"> 2"ø post</t>
    </r>
    <r>
      <rPr>
        <sz val="9"/>
        <rFont val="Times New Roman"/>
        <family val="1"/>
      </rPr>
      <t xml:space="preserve"> @ 1mtr. c/c finish clear height including the cost of materails, labor &amp; fixing &amp; fitting all complete</t>
    </r>
  </si>
  <si>
    <r>
      <t>Stainless steel railing with</t>
    </r>
    <r>
      <rPr>
        <u/>
        <sz val="9"/>
        <rFont val="Times New Roman"/>
        <family val="1"/>
      </rPr>
      <t xml:space="preserve"> 2"ø top</t>
    </r>
    <r>
      <rPr>
        <sz val="9"/>
        <rFont val="Times New Roman"/>
        <family val="1"/>
      </rPr>
      <t xml:space="preserve">, </t>
    </r>
    <r>
      <rPr>
        <u/>
        <sz val="9"/>
        <rFont val="Times New Roman"/>
        <family val="1"/>
      </rPr>
      <t xml:space="preserve">1"ø </t>
    </r>
    <r>
      <rPr>
        <sz val="9"/>
        <rFont val="Times New Roman"/>
        <family val="1"/>
      </rPr>
      <t xml:space="preserve">middle &amp; buttam pipe in </t>
    </r>
    <r>
      <rPr>
        <u/>
        <sz val="9"/>
        <rFont val="Times New Roman"/>
        <family val="1"/>
      </rPr>
      <t>3 rows,</t>
    </r>
    <r>
      <rPr>
        <sz val="9"/>
        <rFont val="Times New Roman"/>
        <family val="1"/>
      </rPr>
      <t xml:space="preserve"> </t>
    </r>
    <r>
      <rPr>
        <u/>
        <sz val="9"/>
        <rFont val="Times New Roman"/>
        <family val="1"/>
      </rPr>
      <t>2"ø post</t>
    </r>
    <r>
      <rPr>
        <sz val="9"/>
        <rFont val="Times New Roman"/>
        <family val="1"/>
      </rPr>
      <t xml:space="preserve"> @ 1mtr. c/c finish clear height including the cost of materails, labor &amp; fixing &amp; fitting all complete</t>
    </r>
  </si>
  <si>
    <r>
      <t xml:space="preserve">Stainless steel railing with </t>
    </r>
    <r>
      <rPr>
        <u/>
        <sz val="9"/>
        <rFont val="Times New Roman"/>
        <family val="1"/>
      </rPr>
      <t>1.5"ø to</t>
    </r>
    <r>
      <rPr>
        <sz val="9"/>
        <rFont val="Times New Roman"/>
        <family val="1"/>
      </rPr>
      <t xml:space="preserve">p, </t>
    </r>
    <r>
      <rPr>
        <u/>
        <sz val="9"/>
        <rFont val="Times New Roman"/>
        <family val="1"/>
      </rPr>
      <t xml:space="preserve">1"ø </t>
    </r>
    <r>
      <rPr>
        <sz val="9"/>
        <rFont val="Times New Roman"/>
        <family val="1"/>
      </rPr>
      <t xml:space="preserve">middle &amp; buttam pipe in </t>
    </r>
    <r>
      <rPr>
        <u/>
        <sz val="9"/>
        <rFont val="Times New Roman"/>
        <family val="1"/>
      </rPr>
      <t>3 rows,</t>
    </r>
    <r>
      <rPr>
        <sz val="9"/>
        <rFont val="Times New Roman"/>
        <family val="1"/>
      </rPr>
      <t xml:space="preserve"> </t>
    </r>
    <r>
      <rPr>
        <u/>
        <sz val="9"/>
        <rFont val="Times New Roman"/>
        <family val="1"/>
      </rPr>
      <t>1.5"</t>
    </r>
    <r>
      <rPr>
        <sz val="9"/>
        <rFont val="Times New Roman"/>
        <family val="1"/>
      </rPr>
      <t>ø post @ 1mtr. c/c finish clear height including the cost of materails, labor &amp; fixing &amp; fitting all complete</t>
    </r>
  </si>
  <si>
    <t>Steel Tube for Railing work</t>
  </si>
  <si>
    <t>4= kmnfdhGo lgdf{)f ;fdfu|L</t>
  </si>
  <si>
    <t>kmnfd</t>
  </si>
  <si>
    <t>1=1</t>
  </si>
  <si>
    <r>
      <t>ljleGg ;fOhsf] kmnfd] *)*L -</t>
    </r>
    <r>
      <rPr>
        <b/>
        <sz val="10"/>
        <rFont val="Times New Roman"/>
        <family val="1"/>
      </rPr>
      <t>Fe 500</t>
    </r>
    <r>
      <rPr>
        <b/>
        <sz val="10"/>
        <rFont val="FONTASY_ HIMALI_ TT"/>
        <family val="5"/>
      </rPr>
      <t xml:space="preserve">_                    </t>
    </r>
    <r>
      <rPr>
        <b/>
        <sz val="9"/>
        <rFont val="FONTASY_ HIMALI_ TT"/>
        <family val="5"/>
      </rPr>
      <t>-Pg=P;=lrGx k|fKt_</t>
    </r>
  </si>
  <si>
    <t>8, 28 / 32 dL=dL=</t>
  </si>
  <si>
    <t>10 b]lv 20 dL=dL=</t>
  </si>
  <si>
    <t>25 dL=dL=</t>
  </si>
  <si>
    <r>
      <t xml:space="preserve">4=75 b]lv 7 dL=dL= </t>
    </r>
    <r>
      <rPr>
        <sz val="10"/>
        <rFont val="Times New Roman"/>
        <family val="1"/>
      </rPr>
      <t>Dia</t>
    </r>
    <r>
      <rPr>
        <sz val="10"/>
        <rFont val="FONTASY_HIMALI_TT"/>
        <family val="5"/>
      </rPr>
      <t xml:space="preserve"> -Osf]af/_</t>
    </r>
  </si>
  <si>
    <t>1=2</t>
  </si>
  <si>
    <t>1=3</t>
  </si>
  <si>
    <t xml:space="preserve">afOlG** jfo/ </t>
  </si>
  <si>
    <t>1=4</t>
  </si>
  <si>
    <t>sf+*] tf/</t>
  </si>
  <si>
    <r>
      <t xml:space="preserve">sf+*] tf/ 12 u]h -x]le sf]^]*_ </t>
    </r>
    <r>
      <rPr>
        <sz val="10"/>
        <rFont val="Times New Roman"/>
        <family val="1"/>
      </rPr>
      <t>NS168</t>
    </r>
  </si>
  <si>
    <r>
      <t xml:space="preserve">sf+*] tf/ 14 u]h -x]le sf]^]*_ </t>
    </r>
    <r>
      <rPr>
        <sz val="10"/>
        <rFont val="Times New Roman"/>
        <family val="1"/>
      </rPr>
      <t>NS168</t>
    </r>
  </si>
  <si>
    <t>1=5</t>
  </si>
  <si>
    <t>ljleGg ;fOhsf] lsNnf sf^L</t>
  </si>
  <si>
    <t>1=6</t>
  </si>
  <si>
    <t>kmnfd] u|Ln÷u]^÷;^/ cflb</t>
  </si>
  <si>
    <t>sf]NoflK;jn u]^ -h*fg / k]G^ ;d]t_</t>
  </si>
  <si>
    <t>/f]lnª ;^/ -h*fg / k]G^ ;d]t_</t>
  </si>
  <si>
    <t>kmnfd] u]^ -h*fg / k]G^ ;d]t_</t>
  </si>
  <si>
    <t>:Sjfo/ kfO{k u]^÷/]lné h*fg / k]G^ ;d]t</t>
  </si>
  <si>
    <t>PdP; Jofs kfO{ksf] tof/L ^'ojn/ ^«;</t>
  </si>
  <si>
    <t>kmnfd] lu|n h*fg ;d]t kftfsf]</t>
  </si>
  <si>
    <t>kmnfd] lu|n h*fg ;d]t :sjfo/ /*sf]</t>
  </si>
  <si>
    <t>ljleGg ;fOhsf] Pd=P;=Pén, Pd=P;=Rofgn j]N*Lª;d]t</t>
  </si>
  <si>
    <t>ljleGg ;fOhsf] Pd=P;= ;L^</t>
  </si>
  <si>
    <t>1=7</t>
  </si>
  <si>
    <t>lh= cfO{= jfo/ -Uofljog,ljleGg u]h 8,10_</t>
  </si>
  <si>
    <t>x]eL sf]^]*</t>
  </si>
  <si>
    <t>ldl*od sf]^]*</t>
  </si>
  <si>
    <t>sdl;{on</t>
  </si>
  <si>
    <t>1=8</t>
  </si>
  <si>
    <t>lh= cfO{= jfo/ -Uofljog, 12 u]h_</t>
  </si>
  <si>
    <t>Machinemade  Ready Made Gabion Boxes (Factory Price)</t>
  </si>
  <si>
    <t>2=1</t>
  </si>
  <si>
    <r>
      <t>Pg=P;=163÷169 cg';f/sf] x]lj lh° sf]^]* lh=cfO{= d]; tf/ 3=0 ld=ld=, ;]ne]h tf/ 3=90 ld=ld=, n]l;é tf/ 2=40 ld=ld= k|of]u u/L *an l^\j:^]* x]S;fugn d]; ;fOh 100</t>
    </r>
    <r>
      <rPr>
        <sz val="12"/>
        <rFont val="Times New Roman"/>
        <family val="1"/>
      </rPr>
      <t>x</t>
    </r>
    <r>
      <rPr>
        <sz val="10"/>
        <rFont val="FONTASY_ HIMALI_ TT"/>
        <family val="5"/>
      </rPr>
      <t>120 ld=ld= sf] d]l;gaf^ a"g]sf] Uoflaog aS;-('jfgL afx]ssf] PS; km]S^«L d'No</t>
    </r>
  </si>
  <si>
    <t>2=1=1</t>
  </si>
  <si>
    <r>
      <t>aS; ;fO{h 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</t>
    </r>
  </si>
  <si>
    <t>k|lt aS;f</t>
  </si>
  <si>
    <t>2=1=2</t>
  </si>
  <si>
    <r>
      <t>aS; ;fO{h 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0=5 -Ps *fokm|fd ;d]t_</t>
    </r>
  </si>
  <si>
    <t>2=1=3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</si>
  <si>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0=5 -b"O{ *fokm|fd ;d]t_</t>
    </r>
  </si>
  <si>
    <t>2=1=4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</si>
  <si>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0=5 -tLg *fokm|fd ;d]t_</t>
    </r>
  </si>
  <si>
    <t>2=1=5</t>
  </si>
  <si>
    <r>
      <t>aS; ;fO{h 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</si>
  <si>
    <t>2=1=6</t>
  </si>
  <si>
    <r>
      <t>aS; ;fO{h 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1 -Ps *fokm|fd ;d]t_</t>
    </r>
  </si>
  <si>
    <t>2=1=7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</si>
  <si>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1 -b"O{ *fokm|fd ;d]t_</t>
    </r>
  </si>
  <si>
    <t>2=1=8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</si>
  <si>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1 -tLg *fokm|fd ;d]t_</t>
    </r>
  </si>
  <si>
    <t>2=1=9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</si>
  <si>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0=5 -b"O{ *fokm|fd ;d]t_</t>
    </r>
  </si>
  <si>
    <t>2=1=10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</si>
  <si>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0=5 -tLg *fokm|fd ;d]t_</t>
    </r>
  </si>
  <si>
    <t>2=1=11</t>
  </si>
  <si>
    <r>
      <t>aS; ;fO{h 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0=5 -rf/ *fokm|fd ;d]t_</t>
    </r>
  </si>
  <si>
    <t>2=1=12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</si>
  <si>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1 -b"O{ *fokm|fd ;d]t_</t>
    </r>
  </si>
  <si>
    <t>2=1=13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</si>
  <si>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1 -tLg *fokm|fd ;d]t_</t>
    </r>
  </si>
  <si>
    <t>2=1=14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</si>
  <si>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0=5 -b"O{ *fokm|fd ;d]t_</t>
    </r>
  </si>
  <si>
    <t>2=1=15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</si>
  <si>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0=5 -tLg *fokm|fd ;d]t_</t>
    </r>
  </si>
  <si>
    <t>2=1=16</t>
  </si>
  <si>
    <r>
      <t>aS; ;fO{h 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0=5 -rf/ *fokm|fd ;d]t_</t>
    </r>
  </si>
  <si>
    <t>2=1=17</t>
  </si>
  <si>
    <r>
      <t>aS; ;fO{h 3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1 -b"O{ *fokm|fd ;d]t_</t>
    </r>
  </si>
  <si>
    <t>2=1=18</t>
  </si>
  <si>
    <r>
      <t>aS; ;fO{h 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1 -tLg *fokm|fd ;d]t_</t>
    </r>
  </si>
  <si>
    <t>2=1=19</t>
  </si>
  <si>
    <r>
      <t>aS; ;fO{h 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1=5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1 -rf/ *fokm|fd ;d]t_</t>
    </r>
  </si>
  <si>
    <t>2=2</t>
  </si>
  <si>
    <r>
      <t>Pg=P;=163÷169 cg';f/sf] x]lj lh° sf]^]* lh=cfO{= d]; tf/ 2=70 ld=ld=, ;]ne]h tf/ 3=40 ld=ld=, n]l;é tf/ 2=20 ld=ld= k|of]u u/L *an l^\j:^]* x]S;fugn d]; ;fOh 100</t>
    </r>
    <r>
      <rPr>
        <sz val="12"/>
        <rFont val="Times New Roman"/>
        <family val="1"/>
      </rPr>
      <t>x</t>
    </r>
    <r>
      <rPr>
        <sz val="10"/>
        <rFont val="FONTASY_ HIMALI_ TT"/>
        <family val="5"/>
      </rPr>
      <t>120 ld=ld= sf] d]l;gaf^ a"g]sf] Uoflaog aS;-('jfgL afx]ssf] PS; km]S^«L d'No</t>
    </r>
  </si>
  <si>
    <t>2=2=1</t>
  </si>
  <si>
    <t>2=2=2</t>
  </si>
  <si>
    <t>2=2=3</t>
  </si>
  <si>
    <t>2=2=4</t>
  </si>
  <si>
    <t>2=2=5</t>
  </si>
  <si>
    <t>2=2=6</t>
  </si>
  <si>
    <t>2=2=7</t>
  </si>
  <si>
    <t>2=2=8</t>
  </si>
  <si>
    <t>2=2=9</t>
  </si>
  <si>
    <t>2=2=10</t>
  </si>
  <si>
    <t>2=2=11</t>
  </si>
  <si>
    <t>2=2=12</t>
  </si>
  <si>
    <t>2=2=13</t>
  </si>
  <si>
    <t>2=2=14</t>
  </si>
  <si>
    <t>2=2=15</t>
  </si>
  <si>
    <t>2=2=16</t>
  </si>
  <si>
    <t>2=2=17</t>
  </si>
  <si>
    <t>2=2=18</t>
  </si>
  <si>
    <t>2=2=19</t>
  </si>
  <si>
    <t>2=3</t>
  </si>
  <si>
    <t>2=3=13</t>
  </si>
  <si>
    <t>tf/hfnL</t>
  </si>
  <si>
    <t>a=dL</t>
  </si>
  <si>
    <t>l;=lh=cfO{= l;^ -h:tf kftf_</t>
  </si>
  <si>
    <r>
      <t xml:space="preserve">22 u]h    </t>
    </r>
    <r>
      <rPr>
        <sz val="10"/>
        <rFont val="Times New Roman"/>
        <family val="1"/>
      </rPr>
      <t xml:space="preserve">(0.60 mm thick) </t>
    </r>
    <r>
      <rPr>
        <sz val="10"/>
        <rFont val="FONTASY_ HIMALI_ TT"/>
        <family val="5"/>
      </rPr>
      <t xml:space="preserve"> </t>
    </r>
  </si>
  <si>
    <t>a)*n</t>
  </si>
  <si>
    <r>
      <t xml:space="preserve">22 u]h    </t>
    </r>
    <r>
      <rPr>
        <sz val="10"/>
        <rFont val="Times New Roman"/>
        <family val="1"/>
      </rPr>
      <t xml:space="preserve">(0.60 mm thick) </t>
    </r>
    <r>
      <rPr>
        <sz val="10"/>
        <rFont val="FONTASY_ HIMALI_ TT"/>
        <family val="5"/>
      </rPr>
      <t xml:space="preserve"> /+uLg</t>
    </r>
  </si>
  <si>
    <t>24 u]h    - x]le _/+uLg</t>
  </si>
  <si>
    <t>24 u]h    - ldl*od _/+uLg</t>
  </si>
  <si>
    <t>24 u]h    - nfO^ _/+uLg</t>
  </si>
  <si>
    <t>26 u]h    - x]le _/+uLg</t>
  </si>
  <si>
    <t>26 u]h    - ldl*od _ /+uLg</t>
  </si>
  <si>
    <t>26 u]h    - nfO^ _ /+uLg</t>
  </si>
  <si>
    <t>28 u]h    - x]le _/+uLg</t>
  </si>
  <si>
    <t>28 u]h    - ldl*od _/+uLg</t>
  </si>
  <si>
    <t>28 u]h    - nfO^ _/+uLg</t>
  </si>
  <si>
    <t>%fgf%fpg] :of)*ljr Kofgn</t>
  </si>
  <si>
    <t>30 ldld Kofgn</t>
  </si>
  <si>
    <t>40 ldld Kofgn</t>
  </si>
  <si>
    <t>75 ldld Kofgn</t>
  </si>
  <si>
    <t>4=1</t>
  </si>
  <si>
    <t>:of)*ljr jfnKofgn</t>
  </si>
  <si>
    <t>50 ldld Kofgn</t>
  </si>
  <si>
    <t>65 ldld Kofgn</t>
  </si>
  <si>
    <t>4=2</t>
  </si>
  <si>
    <t>PPGI Roofing Sheet ( 0.5mm/kg )</t>
  </si>
  <si>
    <t>4=3</t>
  </si>
  <si>
    <t>Ridge Cap ( 0.5mm/kg )</t>
  </si>
  <si>
    <t>lh= cfO= Kn]gl;^  - ldl*od _</t>
  </si>
  <si>
    <t xml:space="preserve">22 u]h </t>
  </si>
  <si>
    <t xml:space="preserve">24 u]h </t>
  </si>
  <si>
    <t>26 u]h</t>
  </si>
  <si>
    <t>28 u]h</t>
  </si>
  <si>
    <r>
      <t xml:space="preserve">Pd=P;=ANofs kfOk </t>
    </r>
    <r>
      <rPr>
        <b/>
        <sz val="10"/>
        <color theme="1"/>
        <rFont val="Arial"/>
        <family val="2"/>
      </rPr>
      <t xml:space="preserve">NS standard </t>
    </r>
  </si>
  <si>
    <t>s]hL</t>
  </si>
  <si>
    <t>5= ;*s lgdf{)fdf k|of]u x"g] lgdf{)f ;fdfu|L</t>
  </si>
  <si>
    <r>
      <t>/a/ a]; lj^'ldg -</t>
    </r>
    <r>
      <rPr>
        <sz val="10"/>
        <rFont val="Times New Roman"/>
        <family val="1"/>
      </rPr>
      <t>CRMB-DIGO 55</t>
    </r>
    <r>
      <rPr>
        <sz val="10"/>
        <rFont val="FONTASY_ HIMALI_ TT"/>
        <family val="5"/>
      </rPr>
      <t xml:space="preserve">_ sf/vfgfsf] d"No </t>
    </r>
  </si>
  <si>
    <t>3=1</t>
  </si>
  <si>
    <t>lj^'ldg OdN;g sf/vfgfsf] d"No</t>
  </si>
  <si>
    <t>3=1=1</t>
  </si>
  <si>
    <t>l%^f] hDg] 60 k|ltzt lj^'ldg</t>
  </si>
  <si>
    <t>3=1=2</t>
  </si>
  <si>
    <t>l%^f] hDg] 65 k|ltzt lj^'ldg</t>
  </si>
  <si>
    <t>3=1=3</t>
  </si>
  <si>
    <t>l%^f] hDg] 70 k|ltzt lj^'ldg</t>
  </si>
  <si>
    <t>3=1=4</t>
  </si>
  <si>
    <t>dWod hDg] 60 k|ltzt lj^'ldg</t>
  </si>
  <si>
    <t>3=1=5</t>
  </si>
  <si>
    <t>dWod hDg] 65 k|ltzt lj^'ldg</t>
  </si>
  <si>
    <t>3=1=6</t>
  </si>
  <si>
    <t>l(nf] hDg] 60 k|ltzt lj^'ldg</t>
  </si>
  <si>
    <t>3=1=7</t>
  </si>
  <si>
    <t>;n/L l;n 60 k|ltzt lj^'ldg</t>
  </si>
  <si>
    <t>3=2</t>
  </si>
  <si>
    <t>Antistripping Agent (Liquid)</t>
  </si>
  <si>
    <t>3=3=1</t>
  </si>
  <si>
    <t>cGo k]^««f]lnod kbfy{-l*h]n, k]^«f]n, d§Lt]n_</t>
  </si>
  <si>
    <t>ln=</t>
  </si>
  <si>
    <t xml:space="preserve">xo"d kfOk </t>
  </si>
  <si>
    <t>5=1</t>
  </si>
  <si>
    <t>15cm ø (NP3 class)</t>
  </si>
  <si>
    <t>/ dL=</t>
  </si>
  <si>
    <t>5=2</t>
  </si>
  <si>
    <t>20cm ø (NP3 class)</t>
  </si>
  <si>
    <t>5=3</t>
  </si>
  <si>
    <t>25cm ø (NP3 class)</t>
  </si>
  <si>
    <t>5=4</t>
  </si>
  <si>
    <t>30 cm ø (NP3 class)</t>
  </si>
  <si>
    <t>5=5</t>
  </si>
  <si>
    <t>40 cm ø (NP3 class)</t>
  </si>
  <si>
    <t>5=6</t>
  </si>
  <si>
    <t>45 cm ø (NP3 class)</t>
  </si>
  <si>
    <t>5=7</t>
  </si>
  <si>
    <t>50 cm ø (NP3 class)</t>
  </si>
  <si>
    <t>5=8</t>
  </si>
  <si>
    <t>60 cm ø (NP3 class)</t>
  </si>
  <si>
    <t>5=9</t>
  </si>
  <si>
    <t>75 cm ø (NP3 class)</t>
  </si>
  <si>
    <t>5=10</t>
  </si>
  <si>
    <t>90 cm ø (NP3 class)</t>
  </si>
  <si>
    <t>5=11</t>
  </si>
  <si>
    <t>100 cm ø (NP3 class)</t>
  </si>
  <si>
    <t>5=12</t>
  </si>
  <si>
    <t>120 cm ø (NP3 class)</t>
  </si>
  <si>
    <t>5=13</t>
  </si>
  <si>
    <t>150cm ø (NP3 class)</t>
  </si>
  <si>
    <t>5=14</t>
  </si>
  <si>
    <t>15 cm ø (NP2 class)</t>
  </si>
  <si>
    <t>5=15</t>
  </si>
  <si>
    <t>20 cm ø (NP2 class)</t>
  </si>
  <si>
    <t>5=16</t>
  </si>
  <si>
    <t>25 cm ø (NP2 class)</t>
  </si>
  <si>
    <t>30 cm ø (NP2 class)</t>
  </si>
  <si>
    <t>5=18</t>
  </si>
  <si>
    <t>40 cm ø (NP2 class)</t>
  </si>
  <si>
    <t>5=19</t>
  </si>
  <si>
    <t>45cm ø (NP2 class)</t>
  </si>
  <si>
    <t xml:space="preserve">xo"dkfOksf] ;s]^ -sn/_ sf] d"No -kfOksf] d'Nosf] cfwf/df_ </t>
  </si>
  <si>
    <r>
      <t xml:space="preserve">lhof] ^]S;\^fon-1000 </t>
    </r>
    <r>
      <rPr>
        <sz val="10"/>
        <rFont val="Times New Roman"/>
        <family val="1"/>
      </rPr>
      <t>teram</t>
    </r>
    <r>
      <rPr>
        <sz val="10"/>
        <rFont val="FONTASY_ HIMALI_ TT"/>
        <family val="5"/>
      </rPr>
      <t>_</t>
    </r>
  </si>
  <si>
    <t>j= dL=</t>
  </si>
  <si>
    <r>
      <t xml:space="preserve">lhof] ^]S;\^fon-2000 </t>
    </r>
    <r>
      <rPr>
        <sz val="10"/>
        <rFont val="Times New Roman"/>
        <family val="1"/>
      </rPr>
      <t>teram</t>
    </r>
    <r>
      <rPr>
        <sz val="10"/>
        <rFont val="FONTASY_ HIMALI_ TT"/>
        <family val="5"/>
      </rPr>
      <t>_</t>
    </r>
  </si>
  <si>
    <t>6= /+u /f]ug ;DalGw ;fdfu|L</t>
  </si>
  <si>
    <t xml:space="preserve">/é/f]ug </t>
  </si>
  <si>
    <t xml:space="preserve">Ogfd]n k]G^ </t>
  </si>
  <si>
    <t xml:space="preserve">af/lg; </t>
  </si>
  <si>
    <t>Knf:l^s OdN;g k]G^</t>
  </si>
  <si>
    <t>Pnd"lgod k]G^</t>
  </si>
  <si>
    <t>kmlg{r/ Ogfd]n</t>
  </si>
  <si>
    <t>d]^n k|fOd/</t>
  </si>
  <si>
    <t>p*g k|fOd/</t>
  </si>
  <si>
    <t>/]lG;n k]G^</t>
  </si>
  <si>
    <t>lnlG;* cfon</t>
  </si>
  <si>
    <t>:k|L^</t>
  </si>
  <si>
    <t>^</t>
  </si>
  <si>
    <t>cnsqf k]G^</t>
  </si>
  <si>
    <t>&amp;</t>
  </si>
  <si>
    <t>^f/k]G^fOg cfon</t>
  </si>
  <si>
    <t>*</t>
  </si>
  <si>
    <t>jf^/ k"|km l;dG]^ k]G^ -:gf];]d_</t>
  </si>
  <si>
    <t>(</t>
  </si>
  <si>
    <t>ANofsaf]*{ k]G^</t>
  </si>
  <si>
    <t>)f</t>
  </si>
  <si>
    <t xml:space="preserve">l*:^]Dk/ </t>
  </si>
  <si>
    <t>t</t>
  </si>
  <si>
    <t>l*:^]Dk/ -jf;]jn_</t>
  </si>
  <si>
    <t>y</t>
  </si>
  <si>
    <t>Knf:^/ ckm k]l/; k]G^</t>
  </si>
  <si>
    <t>b</t>
  </si>
  <si>
    <t>;/];</t>
  </si>
  <si>
    <t>w</t>
  </si>
  <si>
    <t>jf^/ k"|km sDkfp)*</t>
  </si>
  <si>
    <t>g</t>
  </si>
  <si>
    <t>;]kmls^</t>
  </si>
  <si>
    <t>k</t>
  </si>
  <si>
    <t>rKk/f kfln;</t>
  </si>
  <si>
    <t>km</t>
  </si>
  <si>
    <t xml:space="preserve">r"gf </t>
  </si>
  <si>
    <t>j</t>
  </si>
  <si>
    <t>ud</t>
  </si>
  <si>
    <t>e</t>
  </si>
  <si>
    <t>k"l^g</t>
  </si>
  <si>
    <t>d</t>
  </si>
  <si>
    <t>d}gkfln;</t>
  </si>
  <si>
    <t>o</t>
  </si>
  <si>
    <t>cShflns Pl;*</t>
  </si>
  <si>
    <t>/</t>
  </si>
  <si>
    <t>vfS;L</t>
  </si>
  <si>
    <t>n</t>
  </si>
  <si>
    <t>l;d])^ k|fO{d/</t>
  </si>
  <si>
    <t>O{k]S;sf]^-jf^/k'|lkmª k]G^_</t>
  </si>
  <si>
    <t>7= vfg]kfgL tyf ;/;kmfO{ ;DalGw ;fdfu|L</t>
  </si>
  <si>
    <t xml:space="preserve">:oflg^/L÷jf^/ ;KnfO{ </t>
  </si>
  <si>
    <t>*An"= l;= Kofg k"m^/]:^ / ;fOkmg ;d]t</t>
  </si>
  <si>
    <t>s=1</t>
  </si>
  <si>
    <r>
      <t>12Æ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12Æ</t>
    </r>
  </si>
  <si>
    <t>s=2</t>
  </si>
  <si>
    <r>
      <t>12Æ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18Æ</t>
    </r>
  </si>
  <si>
    <t>s=3</t>
  </si>
  <si>
    <r>
      <t>12Æ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20Æ</t>
    </r>
  </si>
  <si>
    <t>sdf]* Kofg se/ ;lxt</t>
  </si>
  <si>
    <t>sdf]* se/</t>
  </si>
  <si>
    <t xml:space="preserve">   #</t>
  </si>
  <si>
    <t>l;:^g{</t>
  </si>
  <si>
    <t xml:space="preserve">   #=1</t>
  </si>
  <si>
    <t>nf] n]en kf];{nLg l;:^g{</t>
  </si>
  <si>
    <t xml:space="preserve">   #=2</t>
  </si>
  <si>
    <t>xfO n]en kf];{nLg l;:^g{</t>
  </si>
  <si>
    <t xml:space="preserve">   #=3</t>
  </si>
  <si>
    <t>nf] n]en knfl:^s l;:^g{</t>
  </si>
  <si>
    <t>jf; a]l;g</t>
  </si>
  <si>
    <t>ª=1</t>
  </si>
  <si>
    <t>ª=2</t>
  </si>
  <si>
    <r>
      <t>16Æ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20Æ</t>
    </r>
  </si>
  <si>
    <t>ª=3</t>
  </si>
  <si>
    <r>
      <t>16Æ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22Æ</t>
    </r>
  </si>
  <si>
    <t>lsrg l;° :^\of)**{</t>
  </si>
  <si>
    <r>
      <t>lsrg l;° hg/n 16Æ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18Æ</t>
    </r>
  </si>
  <si>
    <r>
      <t>lsrg l;° hg/n 37Æ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18Æ</t>
    </r>
  </si>
  <si>
    <t>Nofj l;°</t>
  </si>
  <si>
    <t xml:space="preserve">l;° -c:ktfndf jRrf ;kmfug]{_ </t>
  </si>
  <si>
    <t>;f]k s]; aS;</t>
  </si>
  <si>
    <t>^fJf]n /*</t>
  </si>
  <si>
    <t>`=1</t>
  </si>
  <si>
    <t>km]G;L ^fOk x]le</t>
  </si>
  <si>
    <t>`=2</t>
  </si>
  <si>
    <t>;fwf/)f</t>
  </si>
  <si>
    <t>P]gf</t>
  </si>
  <si>
    <r>
      <t>18Æ</t>
    </r>
    <r>
      <rPr>
        <sz val="10"/>
        <rFont val="Times New Roman"/>
        <family val="1"/>
      </rPr>
      <t>X</t>
    </r>
    <r>
      <rPr>
        <sz val="10"/>
        <rFont val="Fontasy Roman Himali"/>
      </rPr>
      <t xml:space="preserve"> </t>
    </r>
    <r>
      <rPr>
        <sz val="10"/>
        <rFont val="FONTASY_ HIMALI_ TT"/>
        <family val="5"/>
      </rPr>
      <t>22Æ</t>
    </r>
  </si>
  <si>
    <r>
      <t>16Æ</t>
    </r>
    <r>
      <rPr>
        <sz val="10"/>
        <rFont val="Arial"/>
        <family val="2"/>
      </rPr>
      <t>X</t>
    </r>
    <r>
      <rPr>
        <sz val="10"/>
        <rFont val="FONTASY_ HIMALI_ TT"/>
        <family val="5"/>
      </rPr>
      <t>20Æ</t>
    </r>
  </si>
  <si>
    <t>^"y a|; ;]^ -^un/ ;]^_</t>
  </si>
  <si>
    <t>1÷2Æ wf/f</t>
  </si>
  <si>
    <t>&amp;=1</t>
  </si>
  <si>
    <t>lktn</t>
  </si>
  <si>
    <t>&amp;=2</t>
  </si>
  <si>
    <t xml:space="preserve">Knfl:^s </t>
  </si>
  <si>
    <t>&amp;=3</t>
  </si>
  <si>
    <t>c^f]:^k</t>
  </si>
  <si>
    <t>&amp;=4</t>
  </si>
  <si>
    <t>l;= lk= km]G;L ^fOk -/fd|f]_</t>
  </si>
  <si>
    <t>;fj/</t>
  </si>
  <si>
    <t>*=1</t>
  </si>
  <si>
    <t>;fj/ ;fwf/)f</t>
  </si>
  <si>
    <t>*=2</t>
  </si>
  <si>
    <t>;fj/ ^]lnkmf]lgs</t>
  </si>
  <si>
    <t>km\nf]^ eNj</t>
  </si>
  <si>
    <t>kf]l;{lng o"l/gn</t>
  </si>
  <si>
    <t>)f=1</t>
  </si>
  <si>
    <t>n]l*h</t>
  </si>
  <si>
    <t>)f=2</t>
  </si>
  <si>
    <t>h]G;</t>
  </si>
  <si>
    <t xml:space="preserve">k]k/ xf]N*/ </t>
  </si>
  <si>
    <t xml:space="preserve">/f]k x"s </t>
  </si>
  <si>
    <r>
      <t>km\nf]/ ^</t>
    </r>
    <r>
      <rPr>
        <sz val="10"/>
        <rFont val="Preeti"/>
      </rPr>
      <t>«</t>
    </r>
    <r>
      <rPr>
        <sz val="10"/>
        <rFont val="FONTASY_ HIMALI_ TT"/>
        <family val="5"/>
      </rPr>
      <t>ofk ;fOkmg ;d]t</t>
    </r>
  </si>
  <si>
    <t xml:space="preserve">lk= lj= l;= x"s </t>
  </si>
  <si>
    <t>Orisa pan set with cistern and long band</t>
  </si>
  <si>
    <t>Set</t>
  </si>
  <si>
    <t>Commode with cistern with long band</t>
  </si>
  <si>
    <t>set</t>
  </si>
  <si>
    <t>jf^/ ;KnfO{÷l;rfO{ ;DjGwL</t>
  </si>
  <si>
    <r>
      <t>l*h]n kDk;]^</t>
    </r>
    <r>
      <rPr>
        <sz val="10"/>
        <rFont val="Eras Light ITC"/>
        <family val="2"/>
      </rPr>
      <t>-  4</t>
    </r>
    <r>
      <rPr>
        <sz val="10"/>
        <rFont val="Arial"/>
        <family val="2"/>
      </rPr>
      <t xml:space="preserve">x4"    5H.P.(water cool) </t>
    </r>
    <r>
      <rPr>
        <sz val="10"/>
        <rFont val="FONTASY_ HIMALI_ TT"/>
        <family val="5"/>
      </rPr>
      <t>jf ;f];/x</t>
    </r>
  </si>
  <si>
    <t>yfg</t>
  </si>
  <si>
    <r>
      <t>l*h]n kDk;]^</t>
    </r>
    <r>
      <rPr>
        <sz val="10"/>
        <rFont val="Eras Light ITC"/>
        <family val="2"/>
      </rPr>
      <t xml:space="preserve">-  </t>
    </r>
    <r>
      <rPr>
        <sz val="10"/>
        <rFont val="Arial"/>
        <family val="2"/>
      </rPr>
      <t>3x3"    5H.P (ISI)</t>
    </r>
  </si>
  <si>
    <r>
      <t>l*h]n kDk;]^</t>
    </r>
    <r>
      <rPr>
        <sz val="10"/>
        <rFont val="Eras Light ITC"/>
        <family val="2"/>
      </rPr>
      <t xml:space="preserve">-  </t>
    </r>
    <r>
      <rPr>
        <sz val="10"/>
        <rFont val="Arial"/>
        <family val="2"/>
      </rPr>
      <t>3x3"    5H.P(air cool).</t>
    </r>
    <r>
      <rPr>
        <sz val="10"/>
        <rFont val="FONTASY_HIMALI_TT"/>
        <family val="5"/>
      </rPr>
      <t>jf ;f];/x</t>
    </r>
  </si>
  <si>
    <r>
      <t>l*h]n kDk;]^</t>
    </r>
    <r>
      <rPr>
        <sz val="10"/>
        <rFont val="Eras Light ITC"/>
        <family val="2"/>
      </rPr>
      <t xml:space="preserve">-  </t>
    </r>
    <r>
      <rPr>
        <sz val="10"/>
        <rFont val="Arial"/>
        <family val="2"/>
      </rPr>
      <t>3x3"   4H.P(air cool).</t>
    </r>
    <r>
      <rPr>
        <sz val="10"/>
        <rFont val="FONTASY_HIMALI_TT"/>
        <family val="5"/>
      </rPr>
      <t>jf ;f];/x</t>
    </r>
  </si>
  <si>
    <r>
      <t>l*h]n kDk;]^</t>
    </r>
    <r>
      <rPr>
        <sz val="10"/>
        <rFont val="Eras Light ITC"/>
        <family val="2"/>
      </rPr>
      <t xml:space="preserve">-  </t>
    </r>
    <r>
      <rPr>
        <sz val="10"/>
        <rFont val="Arial"/>
        <family val="2"/>
      </rPr>
      <t>3x2.5" 5H.P(water cool).</t>
    </r>
    <r>
      <rPr>
        <sz val="10"/>
        <rFont val="FONTASY_HIMALI_TT"/>
        <family val="5"/>
      </rPr>
      <t>jf ;f];/x</t>
    </r>
  </si>
  <si>
    <r>
      <t>ljB'lto df]^/ kDk;]^ -lqmnf]:s/ jf ;f] ;/x÷</t>
    </r>
    <r>
      <rPr>
        <sz val="10"/>
        <rFont val="Eras Light ITC"/>
        <family val="2"/>
      </rPr>
      <t xml:space="preserve"> 3"</t>
    </r>
    <r>
      <rPr>
        <sz val="10"/>
        <rFont val="Arial"/>
        <family val="2"/>
      </rPr>
      <t>x3"    2H.P./ 1phase pump)</t>
    </r>
  </si>
  <si>
    <r>
      <t>ljB'lto df]^/ kDk;]^ -lqmnf]:s/ jf ;f] ;/x÷</t>
    </r>
    <r>
      <rPr>
        <sz val="10"/>
        <rFont val="Eras Light ITC"/>
        <family val="2"/>
      </rPr>
      <t xml:space="preserve"> 3"</t>
    </r>
    <r>
      <rPr>
        <sz val="10"/>
        <rFont val="Arial"/>
        <family val="2"/>
      </rPr>
      <t>x2.5"    2H.P./ 1phase pump)</t>
    </r>
  </si>
  <si>
    <r>
      <t>ljB'lto df]^/ kDk;]^ -lqmnf]:s/ jf ;f] ;/x÷</t>
    </r>
    <r>
      <rPr>
        <sz val="10"/>
        <rFont val="Eras Light ITC"/>
        <family val="2"/>
      </rPr>
      <t xml:space="preserve"> 2</t>
    </r>
    <r>
      <rPr>
        <sz val="10"/>
        <rFont val="Arial"/>
        <family val="2"/>
      </rPr>
      <t>x2"    2H.P./ 1phase pump)</t>
    </r>
  </si>
  <si>
    <t>dm</t>
  </si>
  <si>
    <r>
      <t xml:space="preserve">1÷2 xif{ kfj/ df]^/ OlG*og </t>
    </r>
    <r>
      <rPr>
        <sz val="10"/>
        <rFont val="Times New Roman"/>
        <family val="1"/>
      </rPr>
      <t>(ISI)</t>
    </r>
  </si>
  <si>
    <r>
      <t xml:space="preserve">1 xif{ kfj/ df]^/ OlG*og </t>
    </r>
    <r>
      <rPr>
        <sz val="10"/>
        <rFont val="Times New Roman"/>
        <family val="1"/>
      </rPr>
      <t>(ISI)</t>
    </r>
  </si>
  <si>
    <t>1÷2 xif{ kfj/ df]^/ rfOlgh</t>
  </si>
  <si>
    <t>1 xif{ kfj/ df]^/ rfOlgh</t>
  </si>
  <si>
    <t>lh= cfO{= kfO{k y|]*]* -nfO^ 6 /= ld=_</t>
  </si>
  <si>
    <t>½" ø</t>
  </si>
  <si>
    <t>¾" ø</t>
  </si>
  <si>
    <t>1" ø</t>
  </si>
  <si>
    <t>1¼" ø</t>
  </si>
  <si>
    <t>1½" ø</t>
  </si>
  <si>
    <t>2" ø</t>
  </si>
  <si>
    <t>2½" ø</t>
  </si>
  <si>
    <t>3" ø</t>
  </si>
  <si>
    <t>4" ø</t>
  </si>
  <si>
    <t>5" ø</t>
  </si>
  <si>
    <t>6" ø</t>
  </si>
  <si>
    <t>8" ø</t>
  </si>
  <si>
    <t>lh= cfO{= kfO{k y|]*]* -ldl*od 6 /= ld=_</t>
  </si>
  <si>
    <t>hL= cfO{= kfO{k y]|*]* -x]le *\o"l^ 6 / dL=_</t>
  </si>
  <si>
    <t>1÷2Æ lh= cfO{= kfO{k lkml^é;</t>
  </si>
  <si>
    <t>qm; l^</t>
  </si>
  <si>
    <t>hfd g^</t>
  </si>
  <si>
    <t>km\nf]^ eNj - a|f;_</t>
  </si>
  <si>
    <t>km\nf]^ eNj -kmnfd_</t>
  </si>
  <si>
    <t>:ofnf] ^\o"aj]n -x)of* kDk_</t>
  </si>
  <si>
    <t>4 g+= x]*</t>
  </si>
  <si>
    <r>
      <rPr>
        <sz val="10"/>
        <rFont val="FONTASY_ HIMALI_ TT"/>
        <family val="5"/>
      </rPr>
      <t>6 g+= x]*</t>
    </r>
    <r>
      <rPr>
        <sz val="10"/>
        <rFont val="Times New Roman"/>
        <family val="1"/>
      </rPr>
      <t xml:space="preserve">          Lower</t>
    </r>
  </si>
  <si>
    <t>Medium</t>
  </si>
  <si>
    <t xml:space="preserve">Heavy </t>
  </si>
  <si>
    <t>l(sL kDk</t>
  </si>
  <si>
    <t>^\o"j]n lkml^é</t>
  </si>
  <si>
    <t xml:space="preserve">;s]^ </t>
  </si>
  <si>
    <r>
      <t xml:space="preserve">hfnL -5 /= kmL=_ </t>
    </r>
    <r>
      <rPr>
        <sz val="10"/>
        <rFont val="Times New Roman"/>
        <family val="1"/>
      </rPr>
      <t>PVC</t>
    </r>
  </si>
  <si>
    <t xml:space="preserve">x]l)*n </t>
  </si>
  <si>
    <t>/* knGh/</t>
  </si>
  <si>
    <t>jf^/ ^\of+s</t>
  </si>
  <si>
    <t>:^Ln -1000 ln=_</t>
  </si>
  <si>
    <t>:^Ln -500 ln=_</t>
  </si>
  <si>
    <t>Knfl:^s -x]eL_</t>
  </si>
  <si>
    <t>lh=cfO{=kfO{kdf r'l*sf^\g] sfd -9y|]*÷lk;_</t>
  </si>
  <si>
    <t>½" to ¾"</t>
  </si>
  <si>
    <t>1" to 2"</t>
  </si>
  <si>
    <t>3" to 5"</t>
  </si>
  <si>
    <t>above 5"</t>
  </si>
  <si>
    <r>
      <rPr>
        <sz val="9"/>
        <rFont val="FONTASY_ HIMALI_ TT"/>
        <family val="5"/>
      </rPr>
      <t>eNjsf] :kfO*ndf lktnsf] dfn eg]{</t>
    </r>
    <r>
      <rPr>
        <sz val="10"/>
        <rFont val="FONTASY_ HIMALI_ TT"/>
        <family val="5"/>
      </rPr>
      <t xml:space="preserve"> </t>
    </r>
    <r>
      <rPr>
        <b/>
        <sz val="8"/>
        <rFont val="FONTASY_ HIMALI_ TT"/>
        <family val="5"/>
      </rPr>
      <t>3Æ</t>
    </r>
    <r>
      <rPr>
        <sz val="8"/>
        <rFont val="FONTASY_ HIMALI_ TT"/>
        <family val="5"/>
      </rPr>
      <t>eGbf dfly</t>
    </r>
  </si>
  <si>
    <r>
      <rPr>
        <sz val="9"/>
        <rFont val="FONTASY_ HIMALI_ TT"/>
        <family val="5"/>
      </rPr>
      <t>dfne/]sf] :kfO*ndf r"l* sf^\g</t>
    </r>
    <r>
      <rPr>
        <sz val="10"/>
        <rFont val="FONTASY_ HIMALI_ TT"/>
        <family val="5"/>
      </rPr>
      <t xml:space="preserve">] </t>
    </r>
    <r>
      <rPr>
        <sz val="8"/>
        <rFont val="FONTASY_ HIMALI_ TT"/>
        <family val="5"/>
      </rPr>
      <t xml:space="preserve">/ uf]l^ sf^\g] sfd </t>
    </r>
  </si>
  <si>
    <t>jf; a]l;gsf] j]:^ kfO{k</t>
  </si>
  <si>
    <t xml:space="preserve">lk= lj= l; jf^/ ^\ofk </t>
  </si>
  <si>
    <t xml:space="preserve">l;= lk= laa ss, :^kss, ;^ al*, P+un cflbsf] %"§f%"§} </t>
  </si>
  <si>
    <t xml:space="preserve">l;= lk= laa ss, :^kss, nª a*L, P+un cflbsf] %"§f%"§} </t>
  </si>
  <si>
    <t>lk=lk=cf/= kfO{k</t>
  </si>
  <si>
    <t>sDkgL b//]^ jdf]lhd sfod ug]{</t>
  </si>
  <si>
    <t>17=1</t>
  </si>
  <si>
    <r>
      <t>lk=lk=cf/= kfO{k -</t>
    </r>
    <r>
      <rPr>
        <sz val="10"/>
        <rFont val="Times New Roman"/>
        <family val="1"/>
      </rPr>
      <t>S-5.0, PN 10</t>
    </r>
    <r>
      <rPr>
        <sz val="10"/>
        <rFont val="FONTASY_ HIMALI_ TT"/>
        <family val="5"/>
      </rPr>
      <t>_</t>
    </r>
  </si>
  <si>
    <t>20 dL=dL=</t>
  </si>
  <si>
    <t>/=dL=</t>
  </si>
  <si>
    <t>32 dL=dL=</t>
  </si>
  <si>
    <t>40 dL=dL=</t>
  </si>
  <si>
    <t>50 dL=dL=</t>
  </si>
  <si>
    <t>63 dL=dL=</t>
  </si>
  <si>
    <t>75 dL=dL=</t>
  </si>
  <si>
    <t>90 dL=dL=</t>
  </si>
  <si>
    <t>110 dL=dL=</t>
  </si>
  <si>
    <t>17=2</t>
  </si>
  <si>
    <r>
      <t>lk=lk=cf/= kfO{k -</t>
    </r>
    <r>
      <rPr>
        <sz val="10"/>
        <rFont val="Times New Roman"/>
        <family val="1"/>
      </rPr>
      <t>S-3.2, PN 16</t>
    </r>
    <r>
      <rPr>
        <sz val="10"/>
        <rFont val="FONTASY_ HIMALI_ TT"/>
        <family val="5"/>
      </rPr>
      <t>_</t>
    </r>
  </si>
  <si>
    <t>17=3</t>
  </si>
  <si>
    <r>
      <t>lk=lk=cf/= kfO{k -</t>
    </r>
    <r>
      <rPr>
        <sz val="10"/>
        <rFont val="Times New Roman"/>
        <family val="1"/>
      </rPr>
      <t>S-2.5, PN 20</t>
    </r>
    <r>
      <rPr>
        <sz val="10"/>
        <rFont val="FONTASY_ HIMALI_ TT"/>
        <family val="5"/>
      </rPr>
      <t>_</t>
    </r>
  </si>
  <si>
    <r>
      <t xml:space="preserve">;L= cfO{= kfOk      3æ </t>
    </r>
    <r>
      <rPr>
        <b/>
        <sz val="10"/>
        <rFont val="Times New Roman"/>
        <family val="1"/>
      </rPr>
      <t xml:space="preserve"> ø</t>
    </r>
  </si>
  <si>
    <r>
      <t xml:space="preserve">;L= cfO{= kfOk      4æ </t>
    </r>
    <r>
      <rPr>
        <sz val="10"/>
        <rFont val="Times New Roman"/>
        <family val="1"/>
      </rPr>
      <t>ø</t>
    </r>
  </si>
  <si>
    <r>
      <t>;L= cfO{= ^L=       3æ/4æ</t>
    </r>
    <r>
      <rPr>
        <sz val="10"/>
        <rFont val="Times New Roman"/>
        <family val="1"/>
      </rPr>
      <t>ø</t>
    </r>
  </si>
  <si>
    <r>
      <t xml:space="preserve">;L= cfO{= hS;g     3æ </t>
    </r>
    <r>
      <rPr>
        <sz val="10"/>
        <rFont val="Times New Roman"/>
        <family val="1"/>
      </rPr>
      <t>ø</t>
    </r>
  </si>
  <si>
    <r>
      <t xml:space="preserve">;L= cfO={ hS;g     4æ </t>
    </r>
    <r>
      <rPr>
        <sz val="10"/>
        <rFont val="Times New Roman"/>
        <family val="1"/>
      </rPr>
      <t>ø</t>
    </r>
  </si>
  <si>
    <r>
      <t xml:space="preserve">;L= cfO{= e]G^ kfOk   3æ </t>
    </r>
    <r>
      <rPr>
        <sz val="10"/>
        <rFont val="Times New Roman"/>
        <family val="1"/>
      </rPr>
      <t>ø</t>
    </r>
  </si>
  <si>
    <r>
      <t xml:space="preserve">;L= cfO{= e]G^ kfOk   4æ </t>
    </r>
    <r>
      <rPr>
        <sz val="10"/>
        <rFont val="Times New Roman"/>
        <family val="1"/>
      </rPr>
      <t>ø</t>
    </r>
  </si>
  <si>
    <r>
      <t xml:space="preserve">P;= *an=" kfOk     4æ </t>
    </r>
    <r>
      <rPr>
        <b/>
        <sz val="10"/>
        <rFont val="Times New Roman"/>
        <family val="1"/>
      </rPr>
      <t>ø</t>
    </r>
  </si>
  <si>
    <r>
      <t xml:space="preserve">P;= *An=" kfOk     6æ </t>
    </r>
    <r>
      <rPr>
        <sz val="10"/>
        <rFont val="Times New Roman"/>
        <family val="1"/>
      </rPr>
      <t>ø</t>
    </r>
  </si>
  <si>
    <r>
      <t xml:space="preserve">P;= *Jn=" ^L=      4æ </t>
    </r>
    <r>
      <rPr>
        <sz val="10"/>
        <rFont val="Times New Roman"/>
        <family val="1"/>
      </rPr>
      <t>ø</t>
    </r>
  </si>
  <si>
    <r>
      <t xml:space="preserve">P;= *Jn=" ^L=      6æ </t>
    </r>
    <r>
      <rPr>
        <sz val="10"/>
        <rFont val="Times New Roman"/>
        <family val="1"/>
      </rPr>
      <t>ø</t>
    </r>
  </si>
  <si>
    <r>
      <t xml:space="preserve">P;= *Jn=" a]G^     4æ </t>
    </r>
    <r>
      <rPr>
        <sz val="10"/>
        <rFont val="Times New Roman"/>
        <family val="1"/>
      </rPr>
      <t>ø</t>
    </r>
  </si>
  <si>
    <r>
      <t xml:space="preserve">P;= *Jn=" a]G^     6æ </t>
    </r>
    <r>
      <rPr>
        <sz val="10"/>
        <rFont val="Times New Roman"/>
        <family val="1"/>
      </rPr>
      <t>ø</t>
    </r>
  </si>
  <si>
    <t xml:space="preserve">km\nf]l/ª ;DalGw </t>
  </si>
  <si>
    <t>20=1</t>
  </si>
  <si>
    <t>3 dL= dL= df{jn lrK; -25 s]= hL=_</t>
  </si>
  <si>
    <t>20=2</t>
  </si>
  <si>
    <t>sfjf{]/]G*d ("uf+</t>
  </si>
  <si>
    <t>20=3</t>
  </si>
  <si>
    <t xml:space="preserve">kf];L{nLg Un]H* ^fPn </t>
  </si>
  <si>
    <t>20=3=1</t>
  </si>
  <si>
    <t xml:space="preserve">;]]tf] </t>
  </si>
  <si>
    <t>20=3=2</t>
  </si>
  <si>
    <t>/+uLg</t>
  </si>
  <si>
    <t>20=4</t>
  </si>
  <si>
    <t>Vetrified Tile Floor tile 2'x2'</t>
  </si>
  <si>
    <t>20=5</t>
  </si>
  <si>
    <t>:kf^]s ^fPn</t>
  </si>
  <si>
    <t>20=6</t>
  </si>
  <si>
    <t>kf]lnlyg l;^</t>
  </si>
  <si>
    <t>20=7</t>
  </si>
  <si>
    <t>jf^/ k|"km sDkfpG*</t>
  </si>
  <si>
    <t>s]= hL=</t>
  </si>
  <si>
    <t>20=8</t>
  </si>
  <si>
    <t>^f/km]N^ l;^</t>
  </si>
  <si>
    <t>20=9</t>
  </si>
  <si>
    <r>
      <t>Sn] ^fPn 4æ</t>
    </r>
    <r>
      <rPr>
        <sz val="10"/>
        <rFont val="Times New Roman"/>
        <family val="1"/>
      </rPr>
      <t>x</t>
    </r>
    <r>
      <rPr>
        <sz val="10"/>
        <rFont val="FONTASY_HIMALI_TT"/>
        <family val="5"/>
      </rPr>
      <t>4Æ</t>
    </r>
  </si>
  <si>
    <t>20=10</t>
  </si>
  <si>
    <t xml:space="preserve">dfj{n ^fPn </t>
  </si>
  <si>
    <t xml:space="preserve">dfj{n  </t>
  </si>
  <si>
    <t>21=1</t>
  </si>
  <si>
    <t>;]tf]</t>
  </si>
  <si>
    <t>21=2</t>
  </si>
  <si>
    <t>xl/of]</t>
  </si>
  <si>
    <t>21=3</t>
  </si>
  <si>
    <t>/ftf]</t>
  </si>
  <si>
    <t>Miscellaneous PVC  Item</t>
  </si>
  <si>
    <t>4" ø PVC Filter</t>
  </si>
  <si>
    <t>4" ø PVC Sand trap</t>
  </si>
  <si>
    <t>1½ ø PVC 3.6 mm</t>
  </si>
  <si>
    <t>1½ ø PVC filter 4 mm</t>
  </si>
  <si>
    <t>1½ ø PVC sand trap</t>
  </si>
  <si>
    <t>1½ ø PVC adopter</t>
  </si>
  <si>
    <t>PVC bottle trap</t>
  </si>
  <si>
    <t>No</t>
  </si>
  <si>
    <t>Connection pipe</t>
  </si>
  <si>
    <t>Angle cock</t>
  </si>
  <si>
    <t>Concealed cock</t>
  </si>
  <si>
    <t>Sink tap</t>
  </si>
  <si>
    <t>Bib cock tap (ISO)</t>
  </si>
  <si>
    <t>Coplin for basin</t>
  </si>
  <si>
    <r>
      <t xml:space="preserve">Ogf/sf] nflu cf/;L;L l/ª </t>
    </r>
    <r>
      <rPr>
        <sz val="10"/>
        <rFont val="Times New Roman Baltic"/>
        <family val="1"/>
        <charset val="186"/>
      </rPr>
      <t>90x30x5 cm</t>
    </r>
  </si>
  <si>
    <r>
      <t xml:space="preserve">Ogf/sf] nflu cf/;L;L l/ª se/ </t>
    </r>
    <r>
      <rPr>
        <sz val="10"/>
        <rFont val="Times New Roman Baltic"/>
        <family val="1"/>
        <charset val="186"/>
      </rPr>
      <t>90x5 cm</t>
    </r>
  </si>
  <si>
    <t>600 dL=dL=sf] Dofgxf]n se/ km|]d ls ;d]t</t>
  </si>
  <si>
    <r>
      <t>45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45 ;]=dL= juf{sf/ cfsf/sf] kmnfdsf] Dofgxf]n se/</t>
    </r>
  </si>
  <si>
    <r>
      <t>l;=cfO{= Dofgxf]n se/ -24</t>
    </r>
    <r>
      <rPr>
        <sz val="14"/>
        <rFont val="Times New Roman"/>
        <family val="1"/>
      </rPr>
      <t>x</t>
    </r>
    <r>
      <rPr>
        <sz val="10"/>
        <rFont val="FONTASY_ HIMALI_ TT"/>
        <family val="5"/>
      </rPr>
      <t>24 ;]=dL=_ -24 s]=hL= j]^_</t>
    </r>
  </si>
  <si>
    <r>
      <t>&amp;=! Pr=8L=kL=kfOk -</t>
    </r>
    <r>
      <rPr>
        <b/>
        <sz val="18"/>
        <rFont val="Times New Roman"/>
        <family val="1"/>
      </rPr>
      <t>NS-40</t>
    </r>
    <r>
      <rPr>
        <b/>
        <sz val="20"/>
        <rFont val="Preeti"/>
      </rPr>
      <t>_</t>
    </r>
  </si>
  <si>
    <t>s|=;+=</t>
  </si>
  <si>
    <t>kfOk ;fOh</t>
  </si>
  <si>
    <t>dL=dL=</t>
  </si>
  <si>
    <t>OGr</t>
  </si>
  <si>
    <r>
      <t>2.5 kg/cm</t>
    </r>
    <r>
      <rPr>
        <vertAlign val="superscript"/>
        <sz val="16"/>
        <rFont val="Times New Roman"/>
        <family val="1"/>
      </rPr>
      <t>2</t>
    </r>
  </si>
  <si>
    <r>
      <t>4 kg/cm</t>
    </r>
    <r>
      <rPr>
        <vertAlign val="superscript"/>
        <sz val="16"/>
        <rFont val="Times New Roman"/>
        <family val="1"/>
      </rPr>
      <t>2</t>
    </r>
  </si>
  <si>
    <r>
      <t>6 kg/cm</t>
    </r>
    <r>
      <rPr>
        <vertAlign val="superscript"/>
        <sz val="16"/>
        <rFont val="Times New Roman"/>
        <family val="1"/>
      </rPr>
      <t>2</t>
    </r>
  </si>
  <si>
    <r>
      <t>10 kg/cm</t>
    </r>
    <r>
      <rPr>
        <vertAlign val="superscript"/>
        <sz val="16"/>
        <rFont val="Times New Roman"/>
        <family val="1"/>
      </rPr>
      <t>2</t>
    </r>
  </si>
  <si>
    <t>1/4"</t>
  </si>
  <si>
    <t>k|lt /=dL=</t>
  </si>
  <si>
    <t>-</t>
  </si>
  <si>
    <t>1/2"</t>
  </si>
  <si>
    <t>3/4"</t>
  </si>
  <si>
    <t>1"</t>
  </si>
  <si>
    <t>1.25"</t>
  </si>
  <si>
    <t>1.5"</t>
  </si>
  <si>
    <t>2"</t>
  </si>
  <si>
    <t>2.5"</t>
  </si>
  <si>
    <t>3"</t>
  </si>
  <si>
    <t>4"</t>
  </si>
  <si>
    <t>4.5"</t>
  </si>
  <si>
    <t>5"</t>
  </si>
  <si>
    <t>6"</t>
  </si>
  <si>
    <t>7"</t>
  </si>
  <si>
    <t>8"</t>
  </si>
  <si>
    <t>9"</t>
  </si>
  <si>
    <t>10"</t>
  </si>
  <si>
    <t>11"</t>
  </si>
  <si>
    <t>12"</t>
  </si>
  <si>
    <t>14"</t>
  </si>
  <si>
    <t>16"</t>
  </si>
  <si>
    <r>
      <t xml:space="preserve">&amp;=@ o'=lk=le=;L=kfOk </t>
    </r>
    <r>
      <rPr>
        <b/>
        <sz val="16"/>
        <rFont val="Times New Roman"/>
        <family val="1"/>
      </rPr>
      <t>(NS-206/046)</t>
    </r>
  </si>
  <si>
    <r>
      <t>2.5 kg/cm</t>
    </r>
    <r>
      <rPr>
        <vertAlign val="superscript"/>
        <sz val="12"/>
        <rFont val="Times New Roman"/>
        <family val="1"/>
      </rPr>
      <t>2</t>
    </r>
  </si>
  <si>
    <r>
      <t>4 kg/cm</t>
    </r>
    <r>
      <rPr>
        <vertAlign val="superscript"/>
        <sz val="12"/>
        <rFont val="Times New Roman"/>
        <family val="1"/>
      </rPr>
      <t>2</t>
    </r>
  </si>
  <si>
    <r>
      <t>6 kg/cm</t>
    </r>
    <r>
      <rPr>
        <vertAlign val="superscript"/>
        <sz val="12"/>
        <rFont val="Times New Roman"/>
        <family val="1"/>
      </rPr>
      <t>2</t>
    </r>
  </si>
  <si>
    <r>
      <t>10 kg/cm</t>
    </r>
    <r>
      <rPr>
        <vertAlign val="superscript"/>
        <sz val="12"/>
        <rFont val="Times New Roman"/>
        <family val="1"/>
      </rPr>
      <t>2</t>
    </r>
  </si>
  <si>
    <t>Description</t>
  </si>
  <si>
    <t>20mm</t>
  </si>
  <si>
    <t>25mm</t>
  </si>
  <si>
    <t>32mm</t>
  </si>
  <si>
    <t>40mm</t>
  </si>
  <si>
    <t>50mm</t>
  </si>
  <si>
    <t>63mm</t>
  </si>
  <si>
    <t>75mm</t>
  </si>
  <si>
    <t>90mm</t>
  </si>
  <si>
    <t>110mm</t>
  </si>
  <si>
    <r>
      <t>Elbow 90</t>
    </r>
    <r>
      <rPr>
        <sz val="10"/>
        <rFont val="Times New Roman MT Extra Bold"/>
        <family val="1"/>
      </rPr>
      <t>º</t>
    </r>
  </si>
  <si>
    <t>Tee</t>
  </si>
  <si>
    <t>Coupler (socket)</t>
  </si>
  <si>
    <t>End cap</t>
  </si>
  <si>
    <t>Stop valve</t>
  </si>
  <si>
    <t>Ball valve (Plastic)</t>
  </si>
  <si>
    <t>Low footed pipe clip</t>
  </si>
  <si>
    <t>High footed pipe clip</t>
  </si>
  <si>
    <t>"Y" type pipe clip</t>
  </si>
  <si>
    <t>Union (plastic)</t>
  </si>
  <si>
    <t>Ball valve (Brass)</t>
  </si>
  <si>
    <t>Short Passover</t>
  </si>
  <si>
    <t>Long Bypass</t>
  </si>
  <si>
    <t>Cross tee</t>
  </si>
  <si>
    <t>End plug</t>
  </si>
  <si>
    <t>Long End plug</t>
  </si>
  <si>
    <t>End plug with Ring</t>
  </si>
  <si>
    <t>Concealed valve (Nor)</t>
  </si>
  <si>
    <t>Concealed valve (Lux)</t>
  </si>
  <si>
    <t>25*20mm</t>
  </si>
  <si>
    <t>32*20mm</t>
  </si>
  <si>
    <t>32*25mm</t>
  </si>
  <si>
    <t>Reducing elbow</t>
  </si>
  <si>
    <t>Reducing coupler</t>
  </si>
  <si>
    <t>40*20mm</t>
  </si>
  <si>
    <t>40*25mm</t>
  </si>
  <si>
    <t>40*32mm</t>
  </si>
  <si>
    <t>50*20mm</t>
  </si>
  <si>
    <t>50*25mm</t>
  </si>
  <si>
    <t>50*32mm</t>
  </si>
  <si>
    <t>50*40mm</t>
  </si>
  <si>
    <t>63*20mm</t>
  </si>
  <si>
    <t>63*25mm</t>
  </si>
  <si>
    <t>63*32mm</t>
  </si>
  <si>
    <t>63*40mm</t>
  </si>
  <si>
    <t>63*50mm</t>
  </si>
  <si>
    <t>75*40mm</t>
  </si>
  <si>
    <t>75*50mm</t>
  </si>
  <si>
    <t>75*63mm</t>
  </si>
  <si>
    <t>90*50mm</t>
  </si>
  <si>
    <t>90*63mm</t>
  </si>
  <si>
    <t>90*75mm</t>
  </si>
  <si>
    <t>110*75mm</t>
  </si>
  <si>
    <t>110*90mm</t>
  </si>
  <si>
    <t>25*20*25</t>
  </si>
  <si>
    <t>32*20*32</t>
  </si>
  <si>
    <t>32*25*32</t>
  </si>
  <si>
    <t>40*20*40</t>
  </si>
  <si>
    <t>40*25*40</t>
  </si>
  <si>
    <t>40*32*40</t>
  </si>
  <si>
    <t>50*20*50</t>
  </si>
  <si>
    <t>50*25*50</t>
  </si>
  <si>
    <t>50*32*50</t>
  </si>
  <si>
    <t>Reducing Tee</t>
  </si>
  <si>
    <t>50*40*50</t>
  </si>
  <si>
    <t>63*20*63</t>
  </si>
  <si>
    <t>63*25*63</t>
  </si>
  <si>
    <t>63*32*63</t>
  </si>
  <si>
    <t>63*40*63</t>
  </si>
  <si>
    <t>63*50*63</t>
  </si>
  <si>
    <t>75*50*75</t>
  </si>
  <si>
    <t>75*63*75</t>
  </si>
  <si>
    <t>90*63*90</t>
  </si>
  <si>
    <t>90*75*90</t>
  </si>
  <si>
    <t>110*75*110</t>
  </si>
  <si>
    <t>110*90*110</t>
  </si>
  <si>
    <r>
      <t>20*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"</t>
    </r>
  </si>
  <si>
    <r>
      <t>20*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"</t>
    </r>
  </si>
  <si>
    <r>
      <t>25*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"</t>
    </r>
  </si>
  <si>
    <r>
      <t>25*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"</t>
    </r>
  </si>
  <si>
    <r>
      <t>32*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"</t>
    </r>
  </si>
  <si>
    <r>
      <t>32*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"</t>
    </r>
  </si>
  <si>
    <t>32*1"</t>
  </si>
  <si>
    <r>
      <t>40*1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"</t>
    </r>
  </si>
  <si>
    <r>
      <t>50*1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"</t>
    </r>
  </si>
  <si>
    <t>Female coupling</t>
  </si>
  <si>
    <t>Male coupling</t>
  </si>
  <si>
    <t>Female union</t>
  </si>
  <si>
    <t>Male union</t>
  </si>
  <si>
    <t>Metal Ball Valve double</t>
  </si>
  <si>
    <t>Metal Ball Valve Single</t>
  </si>
  <si>
    <t>Male Elbow</t>
  </si>
  <si>
    <t>Female Tee</t>
  </si>
  <si>
    <t>Male Tee</t>
  </si>
  <si>
    <t>Female Base Elbow</t>
  </si>
  <si>
    <t>Male Base Elbow</t>
  </si>
  <si>
    <t>S.N.</t>
  </si>
  <si>
    <t>Unit</t>
  </si>
  <si>
    <t>Rate</t>
  </si>
  <si>
    <t>Rem.</t>
  </si>
  <si>
    <t>Remarks</t>
  </si>
  <si>
    <t>160mm</t>
  </si>
  <si>
    <t>Coupler</t>
  </si>
  <si>
    <t>Pc</t>
  </si>
  <si>
    <t>Bend 87.5º</t>
  </si>
  <si>
    <t>Bend 45º</t>
  </si>
  <si>
    <t>Single Tee</t>
  </si>
  <si>
    <t>Pipe Clip</t>
  </si>
  <si>
    <t>Bend 87.5º with Door</t>
  </si>
  <si>
    <t>Single Tee with Door</t>
  </si>
  <si>
    <t>Double Tee</t>
  </si>
  <si>
    <t>Double Tee with Door</t>
  </si>
  <si>
    <t>Vent Cowl</t>
  </si>
  <si>
    <t>Socket Plug</t>
  </si>
  <si>
    <t>Single 'Y'</t>
  </si>
  <si>
    <t>Single 'Y' with Door</t>
  </si>
  <si>
    <t>Double 'Y'</t>
  </si>
  <si>
    <t>Double 'Y' with Door</t>
  </si>
  <si>
    <t>Cleaning pipe</t>
  </si>
  <si>
    <t>Reducer 160*110mm</t>
  </si>
  <si>
    <t>Reducer 110*75mm</t>
  </si>
  <si>
    <t>Reducer 75*50mm</t>
  </si>
  <si>
    <t>P' Trap 125*110mm</t>
  </si>
  <si>
    <t>P' Trap 110*110mm</t>
  </si>
  <si>
    <t>P' Trap 75*75mm</t>
  </si>
  <si>
    <t>Multi floor Trap 110*75mm</t>
  </si>
  <si>
    <t>Nahani Trap 110*75mm</t>
  </si>
  <si>
    <t>W.C. Connector (Bent type)</t>
  </si>
  <si>
    <t>Square Tile with Jali</t>
  </si>
  <si>
    <t>Round Jali</t>
  </si>
  <si>
    <t>End Cap (50mm)</t>
  </si>
  <si>
    <t>7=5 vfg]kfgL ;DaGwL lkm^Lª\; ;fdfu|L</t>
  </si>
  <si>
    <t xml:space="preserve">kfO{k lkml^ª\; PgP; </t>
  </si>
  <si>
    <t>15 ld=ld=kh=Pd=jf; km]/f]n</t>
  </si>
  <si>
    <t xml:space="preserve">k|lt uf]^f </t>
  </si>
  <si>
    <t>20 ld=ld=Aof; lh=Pd=a|f; km]/f]n</t>
  </si>
  <si>
    <t>25 ld=ld=Aof; lh=Pd=a|f; km]/f]n</t>
  </si>
  <si>
    <t>15 ld=ld=lh=Pd=Nkmf] /]u'n]l^ª km]/f]n</t>
  </si>
  <si>
    <t>15 ld=ld= lkQnsf] wf/f 400 u}fdsf]</t>
  </si>
  <si>
    <r>
      <t xml:space="preserve">lh=cfO{= ;s]^ </t>
    </r>
    <r>
      <rPr>
        <b/>
        <sz val="10"/>
        <rFont val="Aral"/>
      </rPr>
      <t>NS Mark (ISI Heavy)</t>
    </r>
  </si>
  <si>
    <t>15 ld=ld= Aof;</t>
  </si>
  <si>
    <t>20 ld=ld= Aof;</t>
  </si>
  <si>
    <t>25 ld=ld= Aof;</t>
  </si>
  <si>
    <t>32 ld=ld= Aof;</t>
  </si>
  <si>
    <t>40 ld=ld= Aof;</t>
  </si>
  <si>
    <t>50 ld=ld= Aof;</t>
  </si>
  <si>
    <t>65 ld=ld= Aof;</t>
  </si>
  <si>
    <t>80 ld=ld= Aof;</t>
  </si>
  <si>
    <t>100 ld=ld= Aof;</t>
  </si>
  <si>
    <r>
      <t xml:space="preserve">lh=cfO{= Pnaf] </t>
    </r>
    <r>
      <rPr>
        <b/>
        <sz val="10"/>
        <rFont val="Aril"/>
      </rPr>
      <t>NS Mark (ISI Heavy)</t>
    </r>
  </si>
  <si>
    <t>lh=cfO{=^L -Pg=P;=383_</t>
  </si>
  <si>
    <t>lh=cfO{=o"lgog</t>
  </si>
  <si>
    <t>lh=cfO{= O)*Sofk</t>
  </si>
  <si>
    <t>lh=cfO{= /]*';/ ^L</t>
  </si>
  <si>
    <t>lh=cfO{= /]*';/ ;s]^</t>
  </si>
  <si>
    <t>lh=cfO{= /]*';/ PNaf]</t>
  </si>
  <si>
    <t>lh=cfO{=;^{ a])*</t>
  </si>
  <si>
    <t>15 ld=ld=Aof;</t>
  </si>
  <si>
    <t>lh=cfO{= lgKkn 2 O~r nfdf]</t>
  </si>
  <si>
    <t>lh=cfO{= lgKkn 3 O~r nfdf]</t>
  </si>
  <si>
    <t>lh=cfO{= lgKkn 4 O~r nfdf]</t>
  </si>
  <si>
    <t>125 ld=ld= aof;</t>
  </si>
  <si>
    <t xml:space="preserve">150 ld=ld= Aof; </t>
  </si>
  <si>
    <t>lh=cfO{= lgKkn 6 O~r nfdf]</t>
  </si>
  <si>
    <t>lh=cfO{= lgKkn 9 O~r nfdf]</t>
  </si>
  <si>
    <t>lh=cfO{= lgKkn 12 O~r nfdf]</t>
  </si>
  <si>
    <t>lh=cfO{=Knu</t>
  </si>
  <si>
    <t>ug d]^n u]^eNa</t>
  </si>
  <si>
    <t>ug d]^n Unf]a eNa</t>
  </si>
  <si>
    <t>ug d]^n Nkmf]^ eNa</t>
  </si>
  <si>
    <t>l;=cfO{=Po/ eNa</t>
  </si>
  <si>
    <t>20 ld=ld=Aof;</t>
  </si>
  <si>
    <r>
      <t xml:space="preserve">ug d]^n r]s eNa </t>
    </r>
    <r>
      <rPr>
        <b/>
        <sz val="10"/>
        <rFont val="Aril"/>
      </rPr>
      <t>Horizontal Flow</t>
    </r>
  </si>
  <si>
    <r>
      <t xml:space="preserve">ug d]^n r]s eNa </t>
    </r>
    <r>
      <rPr>
        <b/>
        <sz val="10"/>
        <rFont val="Arial"/>
        <family val="2"/>
      </rPr>
      <t>V</t>
    </r>
    <r>
      <rPr>
        <b/>
        <sz val="10"/>
        <rFont val="Aril"/>
      </rPr>
      <t>ertical  Flow</t>
    </r>
  </si>
  <si>
    <t>lh=cfO{=÷lh=cfO{=Nkm]~h</t>
  </si>
  <si>
    <t>lh=cfO{=÷Pr=*L=kL=Nkm]~h</t>
  </si>
  <si>
    <t>65ld=ld Aof;</t>
  </si>
  <si>
    <t xml:space="preserve">Kf||lt uf]^f </t>
  </si>
  <si>
    <t>80ld=ld Aof;</t>
  </si>
  <si>
    <t xml:space="preserve">Pr=*L=kL=÷Pr=*L=kL=Nkm]~h </t>
  </si>
  <si>
    <t>63 ld=ld=Jof;\</t>
  </si>
  <si>
    <t>75 ld=ld=Aof;</t>
  </si>
  <si>
    <t>110 ld=ld=Jof;</t>
  </si>
  <si>
    <t>jf; o'lgog P*]K^/ ;d]t</t>
  </si>
  <si>
    <t>25 ld=ld=Aof;</t>
  </si>
  <si>
    <t>32 ld=ld=Aof;</t>
  </si>
  <si>
    <t>40 ld=ld=Aof;</t>
  </si>
  <si>
    <t>50 ld=ld=Aof;</t>
  </si>
  <si>
    <t>:of*n km]/f]n</t>
  </si>
  <si>
    <r>
      <t xml:space="preserve">40ldld= :of*n km]/f]n </t>
    </r>
    <r>
      <rPr>
        <sz val="10"/>
        <rFont val="Arial"/>
        <family val="2"/>
      </rPr>
      <t>1</t>
    </r>
    <r>
      <rPr>
        <vertAlign val="superscript"/>
        <sz val="10"/>
        <rFont val="Arial"/>
        <family val="2"/>
      </rPr>
      <t>1/2</t>
    </r>
    <r>
      <rPr>
        <sz val="10"/>
        <rFont val="Arial"/>
        <family val="2"/>
      </rPr>
      <t>x1/2* PVC</t>
    </r>
  </si>
  <si>
    <r>
      <t>50ldld= :of*n km]/f]n 2</t>
    </r>
    <r>
      <rPr>
        <sz val="10"/>
        <rFont val="Arial"/>
        <family val="2"/>
      </rPr>
      <t>x1/2* PVC</t>
    </r>
  </si>
  <si>
    <r>
      <t>650ldld= :of*n km]/f]n 2</t>
    </r>
    <r>
      <rPr>
        <vertAlign val="superscript"/>
        <sz val="10"/>
        <rFont val="Arial"/>
        <family val="2"/>
      </rPr>
      <t>1/2</t>
    </r>
    <r>
      <rPr>
        <sz val="10"/>
        <rFont val="Arial"/>
        <family val="2"/>
      </rPr>
      <t>x1/2* PVC</t>
    </r>
  </si>
  <si>
    <r>
      <t xml:space="preserve">80ldld= :of*n km]/f]n </t>
    </r>
    <r>
      <rPr>
        <sz val="10"/>
        <rFont val="Arial"/>
        <family val="2"/>
      </rPr>
      <t>3x1/2* PVC</t>
    </r>
  </si>
  <si>
    <r>
      <t xml:space="preserve">100ldld= :of*n km]/f]n </t>
    </r>
    <r>
      <rPr>
        <sz val="10"/>
        <rFont val="Arial"/>
        <family val="2"/>
      </rPr>
      <t>4</t>
    </r>
    <r>
      <rPr>
        <sz val="10"/>
        <rFont val="Arial"/>
        <family val="2"/>
      </rPr>
      <t>x1/2* PVC</t>
    </r>
  </si>
  <si>
    <t>lh=cfO{=:of*n</t>
  </si>
  <si>
    <t>50mmx32mm</t>
  </si>
  <si>
    <t>50mmx40mm</t>
  </si>
  <si>
    <t>63mmx32mm</t>
  </si>
  <si>
    <t>63mmx40mm</t>
  </si>
  <si>
    <t>63mmx50mm</t>
  </si>
  <si>
    <t>75mmx32mm</t>
  </si>
  <si>
    <t>75mmx40mm</t>
  </si>
  <si>
    <t>75mmx50mm</t>
  </si>
  <si>
    <t>75mmx63mm</t>
  </si>
  <si>
    <t>90mmx32mm</t>
  </si>
  <si>
    <t>90mmx40mm</t>
  </si>
  <si>
    <t>90mmx50mm</t>
  </si>
  <si>
    <t>90mmx63mm</t>
  </si>
  <si>
    <t>90mmx75mm</t>
  </si>
  <si>
    <t>110mmx32mm</t>
  </si>
  <si>
    <t>110mmx40mm</t>
  </si>
  <si>
    <t>110mmx50mm</t>
  </si>
  <si>
    <t>110mmx63mm</t>
  </si>
  <si>
    <t>110mmx75mm</t>
  </si>
  <si>
    <t>110mmx90mm</t>
  </si>
  <si>
    <t>125mmx32mm</t>
  </si>
  <si>
    <t>125mmx40mm</t>
  </si>
  <si>
    <t>125mmx50mm</t>
  </si>
  <si>
    <t>125mmx63mm</t>
  </si>
  <si>
    <t>125mmx75mm</t>
  </si>
  <si>
    <t>125mmx90mm</t>
  </si>
  <si>
    <t>125mmx110mm</t>
  </si>
  <si>
    <t>140mmx32mm</t>
  </si>
  <si>
    <t>140mmx40mm</t>
  </si>
  <si>
    <t>140mmx50mm</t>
  </si>
  <si>
    <t>140mmx63mm</t>
  </si>
  <si>
    <t>140mmx75mm</t>
  </si>
  <si>
    <t>140mmx90mm</t>
  </si>
  <si>
    <t>140mmx110mm</t>
  </si>
  <si>
    <t>160mmx32mm</t>
  </si>
  <si>
    <t>160mmx40mm</t>
  </si>
  <si>
    <t>160mmx50mm</t>
  </si>
  <si>
    <t>160mmx63mm</t>
  </si>
  <si>
    <t>160mmx75mm</t>
  </si>
  <si>
    <t>160mmx90mm</t>
  </si>
  <si>
    <t>160mmx110mm</t>
  </si>
  <si>
    <t>180mmx32mm</t>
  </si>
  <si>
    <t>180mmx40mm</t>
  </si>
  <si>
    <t>180mmx50mm</t>
  </si>
  <si>
    <t>180mmx63mm</t>
  </si>
  <si>
    <t>180mmx75mm</t>
  </si>
  <si>
    <t>180mmx90mm</t>
  </si>
  <si>
    <t>180mmx110mm</t>
  </si>
  <si>
    <t>200mmx32mm</t>
  </si>
  <si>
    <t>200mmx40mm</t>
  </si>
  <si>
    <t>200mmx50mm</t>
  </si>
  <si>
    <t>200mmx63mm</t>
  </si>
  <si>
    <t>200mmx75mm</t>
  </si>
  <si>
    <t>200mmx90mm</t>
  </si>
  <si>
    <t>200mmx110mm</t>
  </si>
  <si>
    <t>225mmx32mm</t>
  </si>
  <si>
    <t>225mmx40mm</t>
  </si>
  <si>
    <t>225mmx50mm</t>
  </si>
  <si>
    <t>225mmx63mm</t>
  </si>
  <si>
    <t>225mmx75mm</t>
  </si>
  <si>
    <t>225mmx90mm</t>
  </si>
  <si>
    <t>225mmx110mm</t>
  </si>
  <si>
    <t>^+lssf] lgKkn</t>
  </si>
  <si>
    <t>15ld=ld Aof;</t>
  </si>
  <si>
    <t>20ld=ld Aof;</t>
  </si>
  <si>
    <t>25ld=ld Aof;</t>
  </si>
  <si>
    <t>32ld=ld Aof;</t>
  </si>
  <si>
    <t>40ld=ld=Aof;</t>
  </si>
  <si>
    <t>l;=cfO{=:n"O{; eNe</t>
  </si>
  <si>
    <t>100ld=ld Aof;</t>
  </si>
  <si>
    <t>125ld=ld Aof;</t>
  </si>
  <si>
    <t>150ld=ld Aof;</t>
  </si>
  <si>
    <t>ug d]^n gg l/^g{ eNe</t>
  </si>
  <si>
    <t>lj=lk=l^=sf] a|f;sf] kmnf]^ eNe</t>
  </si>
  <si>
    <t>kmnfdsf] ;]*n ;s]^ ;d]t</t>
  </si>
  <si>
    <t>50ld=ld Aof;</t>
  </si>
  <si>
    <t>Stainiess Steel Easy Clamp</t>
  </si>
  <si>
    <t>125mm</t>
  </si>
  <si>
    <t>140mm</t>
  </si>
  <si>
    <t>180mm</t>
  </si>
  <si>
    <t>200mm</t>
  </si>
  <si>
    <t>225mm</t>
  </si>
  <si>
    <t>250mm</t>
  </si>
  <si>
    <t>315mm</t>
  </si>
  <si>
    <t>365mm</t>
  </si>
  <si>
    <t>HDPE Reducer Socket (6kgf/cm2)</t>
  </si>
  <si>
    <t>50mmx20mm</t>
  </si>
  <si>
    <t>50mmx25mm</t>
  </si>
  <si>
    <t>63mmx20mm</t>
  </si>
  <si>
    <t>63mmx25mm</t>
  </si>
  <si>
    <t>140mmx125mm</t>
  </si>
  <si>
    <t>160mmx125mm</t>
  </si>
  <si>
    <t>160mmx140mm</t>
  </si>
  <si>
    <t>180mmx125mm</t>
  </si>
  <si>
    <t>180mmx140mm</t>
  </si>
  <si>
    <t>180mmx160mm</t>
  </si>
  <si>
    <t>200mmx125mm</t>
  </si>
  <si>
    <t>200mmx140mm</t>
  </si>
  <si>
    <t>200mmx160mm</t>
  </si>
  <si>
    <t>200mmx180mm</t>
  </si>
  <si>
    <t>225mmx125mm</t>
  </si>
  <si>
    <t>225mmx140mm</t>
  </si>
  <si>
    <t>225mmx160mm</t>
  </si>
  <si>
    <t>225mmx180mm</t>
  </si>
  <si>
    <t>225mmx200mm</t>
  </si>
  <si>
    <t>HDPE Reducer Tee (6kgf/cm2)</t>
  </si>
  <si>
    <t>40mmx32mm</t>
  </si>
  <si>
    <t>60mmx32mm</t>
  </si>
  <si>
    <t>HDPE Equal Tee (6kgf/cm2)</t>
  </si>
  <si>
    <t>280mm</t>
  </si>
  <si>
    <t>HDPEBend 90 (6kgf/cm2)</t>
  </si>
  <si>
    <t>Readymade Washer</t>
  </si>
  <si>
    <t>65mm</t>
  </si>
  <si>
    <t>80mm</t>
  </si>
  <si>
    <t>100mm</t>
  </si>
  <si>
    <t>Rubber Seal</t>
  </si>
  <si>
    <t>7=6 O{gf/ tyf ^\o'jj]n ;DjGwL</t>
  </si>
  <si>
    <t>DEEP Tube Well</t>
  </si>
  <si>
    <t>Pea Gravel</t>
  </si>
  <si>
    <t>Gasket</t>
  </si>
  <si>
    <t>KG</t>
  </si>
  <si>
    <t>Bentonite</t>
  </si>
  <si>
    <t>Barite</t>
  </si>
  <si>
    <t>MS Casing pipe 10"</t>
  </si>
  <si>
    <t>MS Casing pipe 8"</t>
  </si>
  <si>
    <t>MS Casing pipe 6"</t>
  </si>
  <si>
    <t>Reducer 8/6"</t>
  </si>
  <si>
    <t>Flange-Set 8 "</t>
  </si>
  <si>
    <t>Shallow Tube Well</t>
  </si>
  <si>
    <t>MS Pipe Treeaded- 4"ø</t>
  </si>
  <si>
    <t>Bottle T(Well Head-T)</t>
  </si>
  <si>
    <t>Nipple 4"ø 4" length</t>
  </si>
  <si>
    <t>Heavy Socket  4"ø</t>
  </si>
  <si>
    <t>Nipple 1.5"ø 9" long</t>
  </si>
  <si>
    <t>Non-return Valve 4"ø</t>
  </si>
  <si>
    <t>CI Cap 4"ø</t>
  </si>
  <si>
    <t>CI Cap 1.5"ø</t>
  </si>
  <si>
    <t>PVC Screen Making Charge</t>
  </si>
  <si>
    <t>RM</t>
  </si>
  <si>
    <t>MS Screen Making Charge</t>
  </si>
  <si>
    <t>Noke Making Charge</t>
  </si>
  <si>
    <t>Nylon Net</t>
  </si>
  <si>
    <t>Mtr</t>
  </si>
  <si>
    <t>Shallow Tubewell Drilling Charge(Manual)</t>
  </si>
  <si>
    <t>Sludge Method</t>
  </si>
  <si>
    <t>HammeringMethod</t>
  </si>
  <si>
    <t>Cost of Summercible PumpsTube Well</t>
  </si>
  <si>
    <t>5HP Motor pump (4" Boring,Economic Head Upto 50m)</t>
  </si>
  <si>
    <t>6HP Motor pump (4" Boring,Economic Head Upto 75m)</t>
  </si>
  <si>
    <t>7.5HP Motor pump (6" Boring,Economic Head Upto 100m)</t>
  </si>
  <si>
    <t>10HP Motor pump (6" Boring,Economic Head Upto 150m)</t>
  </si>
  <si>
    <t>15HP Motor pump (8" Boring,Economic Head Upto 150m)</t>
  </si>
  <si>
    <t>20HP Motor pump (10" Boring,Economic Head Upto 150m)</t>
  </si>
  <si>
    <t>25-30HP Motor pump (&gt;10" Boring,Economic Head Upto )</t>
  </si>
  <si>
    <t>Flexible submerssible copper flat cable</t>
  </si>
  <si>
    <t>33=1</t>
  </si>
  <si>
    <t>4 sq.mm.</t>
  </si>
  <si>
    <t>33=2</t>
  </si>
  <si>
    <t>6 sq.mm.</t>
  </si>
  <si>
    <t>7=7 vfg]kfgL ;DjGwL ;fwf/)f xft] cf}hf/x?</t>
  </si>
  <si>
    <t>cNd'lgod ufu|f] -@) ln6/_</t>
  </si>
  <si>
    <t>uf]6f</t>
  </si>
  <si>
    <t>:yfgLo jGr/f]</t>
  </si>
  <si>
    <t>a]Nrf -l:6nsf] lj8 ePsf]_ 6f6f jf ;f] ;/x</t>
  </si>
  <si>
    <t>sf]bfnf] - !=%) lsnf] _ 6f6f jf ;f] ;/x</t>
  </si>
  <si>
    <t>u}+tL - @=&amp;) lsnf] _ 6f6f,n'w/f jf ;f] ;/x</t>
  </si>
  <si>
    <t>u}+tL - @=@) lsnf] _ 6f6f,n'w/f jf ;f] ;/x</t>
  </si>
  <si>
    <t>emDkn - !=@%ORrL  %lkm6_ 6f6f jf ;f] ;/x</t>
  </si>
  <si>
    <t>l5gf] - ^OGr nfdf] #@ PdPd_</t>
  </si>
  <si>
    <t>l5gf] - (OGr nfdf] #@ PdPd_</t>
  </si>
  <si>
    <t>ls+u lkg l5gf] 6f6f , n'w/f jf ;f] ;/x</t>
  </si>
  <si>
    <t>kmfnfdsf] 3g -%lsnf]_ 6f6f, n'w/f jf ;f] ;/x</t>
  </si>
  <si>
    <t>kmfnfdsf] 3g -@=%lsnf]_ 6f6f, n'w/f jf ;f] ;/x</t>
  </si>
  <si>
    <t>kmfnfdsf] 3g -! lsnf]_ 6f6f, n'w/f jf ;f] ;/x</t>
  </si>
  <si>
    <t>tf/kf]lng l;t !*jfO@$ lkm6</t>
  </si>
  <si>
    <t xml:space="preserve">slg{ ld:qLsf] 7'nf] </t>
  </si>
  <si>
    <t>slg{ ld:qLsf] ;fgf]</t>
  </si>
  <si>
    <t>KnDa÷3G6L kmnfdsf]</t>
  </si>
  <si>
    <t>ld:qLsf] wfuf] #ld=ld=sf]</t>
  </si>
  <si>
    <t>Sjfon</t>
  </si>
  <si>
    <t>n]e/ kf/blz{÷kfgLkfOk</t>
  </si>
  <si>
    <t>ld6/</t>
  </si>
  <si>
    <t>kGhf -5fnfsf]_</t>
  </si>
  <si>
    <t>lJxn Jof/f] -6fo/ / kmnfdsf] x]08nePsf]_</t>
  </si>
  <si>
    <t>kDk -xftjf v'§fn]] rnfpg]_</t>
  </si>
  <si>
    <t>;'/Iff x]nd]t-Knfli6s_</t>
  </si>
  <si>
    <t>d];g x]8 Kofg kmnfdsf]  !*Ogr nf]sn</t>
  </si>
  <si>
    <t>x]S;f km|]d</t>
  </si>
  <si>
    <t>x]S;f Jn]8 lz+un</t>
  </si>
  <si>
    <t>x]S;f Jn]8 8jn</t>
  </si>
  <si>
    <t>sf7 lrg]{ cf/f !* Ogr</t>
  </si>
  <si>
    <t>!) O{Grsf] r]K6f] /]tL</t>
  </si>
  <si>
    <t>!) O{Grsf] cfwf uf]nfsf/ /]tL</t>
  </si>
  <si>
    <t>:s|'o' 8«fOe/ @#) ldldsf]</t>
  </si>
  <si>
    <t>8fO ;]6 ;fwf/0f )=% b]lv @ OGr ;Dd</t>
  </si>
  <si>
    <t>8fO ;]6 c6f]d]l6s )=% b]lv @ OGr ;Dd</t>
  </si>
  <si>
    <t>;]6</t>
  </si>
  <si>
    <t>8fO ;]6 l/r]6 !% b]lv @% ld=ld= ;Dd</t>
  </si>
  <si>
    <t>8fO ;]6 l/r]6 $) b]lv %) ld=ld= ;Dd</t>
  </si>
  <si>
    <t>8fO ;]6 l/r]6 ^% b]lv *) ld=ld= ;Dd</t>
  </si>
  <si>
    <t>8fO ;]6 l6y !% ld=ld=</t>
  </si>
  <si>
    <t>k|lt ;]6</t>
  </si>
  <si>
    <t>8fO ;]6 l6y @) ld=ld=</t>
  </si>
  <si>
    <t>8fO ;]6 l6y @% ld=ld=</t>
  </si>
  <si>
    <t>8fO ;]6 l6y #@ ld=ld=</t>
  </si>
  <si>
    <t>8fO ;]6 l6y $) ld=ld=</t>
  </si>
  <si>
    <t>8fO ;]6 l6y %) ld=ld=</t>
  </si>
  <si>
    <t>8fO ;]6 l6y ^% ld=ld=</t>
  </si>
  <si>
    <t>8fO ;]6 l6y *) ld=ld=</t>
  </si>
  <si>
    <t>kfOk efO; @ Ogr ;Dd</t>
  </si>
  <si>
    <r>
      <t>kfOk efO{; 3</t>
    </r>
    <r>
      <rPr>
        <sz val="10"/>
        <rFont val="Arial"/>
        <family val="2"/>
      </rPr>
      <t>"</t>
    </r>
    <r>
      <rPr>
        <sz val="10"/>
        <rFont val="FONTASY_ HIMALI_ TT"/>
        <family val="5"/>
      </rPr>
      <t xml:space="preserve"> ;Dd</t>
    </r>
  </si>
  <si>
    <r>
      <t>kfOk efO{; 4</t>
    </r>
    <r>
      <rPr>
        <sz val="10"/>
        <rFont val="Arial"/>
        <family val="2"/>
      </rPr>
      <t>"</t>
    </r>
    <r>
      <rPr>
        <sz val="10"/>
        <rFont val="FONTASY_ HIMALI_ TT"/>
        <family val="5"/>
      </rPr>
      <t xml:space="preserve"> ;Dd</t>
    </r>
  </si>
  <si>
    <t>kfOk /]~r 12 OGr</t>
  </si>
  <si>
    <t>kfOk /]~r 14 OGr</t>
  </si>
  <si>
    <t>kfOk /]~r 18 OGr</t>
  </si>
  <si>
    <t>kfOk /]~r 24 OGr</t>
  </si>
  <si>
    <t>P*h:^]jn /]~h 10 OGr</t>
  </si>
  <si>
    <t>P*h:^]jn /]~h 12 OGr</t>
  </si>
  <si>
    <t>P*h:^]jn /]~h 18 Ogr</t>
  </si>
  <si>
    <t>36 OGr r]g /]~h</t>
  </si>
  <si>
    <t>48 OGr r]g /]~h</t>
  </si>
  <si>
    <t>3 ld^/sf] l:^n ^]k</t>
  </si>
  <si>
    <t>5 ld^/sf] l:^n ^]k</t>
  </si>
  <si>
    <t>30 ld^/sf] kmfOj/ Unf; ^]k</t>
  </si>
  <si>
    <t>50 ld^/sf] kmfOj/ Unf; ^]k</t>
  </si>
  <si>
    <t>lxl^ª Kn]^ 3 OGr Aof;sf] sdf]</t>
  </si>
  <si>
    <t>lxl^ª Kn]^ 4 OGr aof;sf]</t>
  </si>
  <si>
    <t>lxl^ª Kn]^ 6 OGr aof;sf]</t>
  </si>
  <si>
    <t>lxl^ª Kn]^ 8 OGr Aof;sf]</t>
  </si>
  <si>
    <t>ydf]{s|f]d r]s</t>
  </si>
  <si>
    <r>
      <t>^]kmng se/ 6'"</t>
    </r>
    <r>
      <rPr>
        <sz val="10"/>
        <rFont val="Arail"/>
      </rPr>
      <t xml:space="preserve">"X </t>
    </r>
    <r>
      <rPr>
        <sz val="10"/>
        <rFont val="FONTASY_ HIMALI_ TT"/>
        <family val="5"/>
      </rPr>
      <t>6</t>
    </r>
    <r>
      <rPr>
        <sz val="10"/>
        <rFont val="Arail"/>
      </rPr>
      <t xml:space="preserve"> "</t>
    </r>
    <r>
      <rPr>
        <sz val="10"/>
        <rFont val="FONTASY_ HIMALI_ TT"/>
        <family val="5"/>
      </rPr>
      <t xml:space="preserve">  </t>
    </r>
  </si>
  <si>
    <t>cfjZos cf}iflw ;d]tsf] k|fylds pkrf/sf] jfS;</t>
  </si>
  <si>
    <t>vfg]kfgL dd{tsf] ^'n aS;</t>
  </si>
  <si>
    <t>cfjZos cf}hf/ ;lxtsf] emf]n'u]k'n dd{tsf] ^'n aS;</t>
  </si>
  <si>
    <t xml:space="preserve">12 OGr 32 dL=ld= sf] l%gf] </t>
  </si>
  <si>
    <t xml:space="preserve">r:df </t>
  </si>
  <si>
    <t>;]km\^L j]N^</t>
  </si>
  <si>
    <t>clt;fwf/)f emf]nf</t>
  </si>
  <si>
    <t>8= ljB"t ;DalGw ;fdfu|L</t>
  </si>
  <si>
    <t xml:space="preserve">laB"t ;DalGw </t>
  </si>
  <si>
    <t>lk= le= l;= OG;"n]^]* se/ jfo/ -90dL sf]_</t>
  </si>
  <si>
    <t>1=1=1</t>
  </si>
  <si>
    <t>7÷22 tf/</t>
  </si>
  <si>
    <t>SjfOn</t>
  </si>
  <si>
    <t>1=1=2</t>
  </si>
  <si>
    <t>7÷20</t>
  </si>
  <si>
    <t>1=1=3</t>
  </si>
  <si>
    <t>3÷22</t>
  </si>
  <si>
    <t>1=1=4</t>
  </si>
  <si>
    <t>3÷20</t>
  </si>
  <si>
    <t>1=1=5</t>
  </si>
  <si>
    <t>1÷18</t>
  </si>
  <si>
    <t xml:space="preserve">lk= le= l;= Rofgn la^ </t>
  </si>
  <si>
    <t>1=2=1</t>
  </si>
  <si>
    <t>½"</t>
  </si>
  <si>
    <t>/ dL</t>
  </si>
  <si>
    <t>1=2=2</t>
  </si>
  <si>
    <t>¾"</t>
  </si>
  <si>
    <t>1=2=3</t>
  </si>
  <si>
    <t>1=2=4</t>
  </si>
  <si>
    <t>1¼"</t>
  </si>
  <si>
    <t>1=2=5</t>
  </si>
  <si>
    <t>1½"</t>
  </si>
  <si>
    <t>1=2=6</t>
  </si>
  <si>
    <t>lk= le= l;= kfO{k -jfol/ªsf] nflu_</t>
  </si>
  <si>
    <t>1=3=1</t>
  </si>
  <si>
    <t>1=3=2</t>
  </si>
  <si>
    <t>lk= le= l;= af]*{ -Knf:^Ls_</t>
  </si>
  <si>
    <t>1=4=1</t>
  </si>
  <si>
    <t>4" x 4"</t>
  </si>
  <si>
    <t>1=4=2</t>
  </si>
  <si>
    <t>4" x 6"</t>
  </si>
  <si>
    <t>1=4=3</t>
  </si>
  <si>
    <t>6" x 8"</t>
  </si>
  <si>
    <t>1=4=4</t>
  </si>
  <si>
    <t>8" x 10"</t>
  </si>
  <si>
    <t>1=4=5</t>
  </si>
  <si>
    <t>8" x 12"</t>
  </si>
  <si>
    <t>kmfOj/ Kn]^</t>
  </si>
  <si>
    <t>1=5=1</t>
  </si>
  <si>
    <t>1=5=2</t>
  </si>
  <si>
    <t>1=5=3</t>
  </si>
  <si>
    <t>1=5=4</t>
  </si>
  <si>
    <t>1=5=5</t>
  </si>
  <si>
    <t>ld^/ aS; lk eL ;L</t>
  </si>
  <si>
    <t>;/km]; :jLr</t>
  </si>
  <si>
    <t>;/km]; a]nk";</t>
  </si>
  <si>
    <t>P+un xf]N*/</t>
  </si>
  <si>
    <t>l;lné /f]h</t>
  </si>
  <si>
    <t>k+vfsf] /]u"n]^/</t>
  </si>
  <si>
    <t>kfj/ Knu -15 PlDko/_</t>
  </si>
  <si>
    <t>ly| lkg Knu -5 PlDko/_</t>
  </si>
  <si>
    <t>^" lkg Knu -5 PlDko/_</t>
  </si>
  <si>
    <t>^\oj"nfO^ ;]^ 4lkm^ -40 jf^_</t>
  </si>
  <si>
    <t>^\o"jnfO^ ;]^ 2lkm^ -20 jf^_</t>
  </si>
  <si>
    <t>^\o"nfO^ 4 lkm^ -40 jf^_</t>
  </si>
  <si>
    <t>^\o"anfO^ 2 lkm^ -20 jf^_</t>
  </si>
  <si>
    <t>r]fs nfO^ ;]^ 4 lkm= -40 jf^_</t>
  </si>
  <si>
    <t>r]fs nfO^ ;]^ 4 lkm= -20 jf^_</t>
  </si>
  <si>
    <t xml:space="preserve">:^f^{/ </t>
  </si>
  <si>
    <t xml:space="preserve">Pd= l;= aL= </t>
  </si>
  <si>
    <t>18=1</t>
  </si>
  <si>
    <t>10 PlDko/</t>
  </si>
  <si>
    <t>18=2</t>
  </si>
  <si>
    <t>20 PlDko/</t>
  </si>
  <si>
    <t>18=3</t>
  </si>
  <si>
    <t>30 PlDko/</t>
  </si>
  <si>
    <t>18=4</t>
  </si>
  <si>
    <t>45 PlDko/</t>
  </si>
  <si>
    <t>18=5</t>
  </si>
  <si>
    <t>63 PlDko/</t>
  </si>
  <si>
    <t>18=6</t>
  </si>
  <si>
    <t>6 PlDko/</t>
  </si>
  <si>
    <t>18=7</t>
  </si>
  <si>
    <t>16 PlDko/</t>
  </si>
  <si>
    <t>:of*n</t>
  </si>
  <si>
    <t>a])*</t>
  </si>
  <si>
    <t>hS;g</t>
  </si>
  <si>
    <t>^]k lk= le= ;L=</t>
  </si>
  <si>
    <t>lu|K;</t>
  </si>
  <si>
    <t>d]g :jLr 30 PlDko/</t>
  </si>
  <si>
    <t>lrd -aNa_</t>
  </si>
  <si>
    <t>OlG*s]^/</t>
  </si>
  <si>
    <t>km\o"h</t>
  </si>
  <si>
    <r>
      <t xml:space="preserve">P= ;L= kfOk 4Æ </t>
    </r>
    <r>
      <rPr>
        <sz val="10"/>
        <rFont val="Times New Roman"/>
        <family val="1"/>
      </rPr>
      <t>Dia.</t>
    </r>
  </si>
  <si>
    <r>
      <t xml:space="preserve">P= ;L= s]an  3Æ </t>
    </r>
    <r>
      <rPr>
        <sz val="10"/>
        <rFont val="Times New Roman"/>
        <family val="1"/>
      </rPr>
      <t>Dia.</t>
    </r>
  </si>
  <si>
    <r>
      <t xml:space="preserve">P= ;L= s]an  4Æ </t>
    </r>
    <r>
      <rPr>
        <sz val="10"/>
        <rFont val="Times New Roman"/>
        <family val="1"/>
      </rPr>
      <t>Dia.</t>
    </r>
  </si>
  <si>
    <r>
      <t xml:space="preserve">P= ;L= l^=   3Æ </t>
    </r>
    <r>
      <rPr>
        <sz val="10"/>
        <rFont val="Times New Roman"/>
        <family val="1"/>
      </rPr>
      <t>Dia.</t>
    </r>
  </si>
  <si>
    <r>
      <t xml:space="preserve">P= ;L= l^=   4Æ </t>
    </r>
    <r>
      <rPr>
        <sz val="10"/>
        <rFont val="Times New Roman"/>
        <family val="1"/>
      </rPr>
      <t>Dia.</t>
    </r>
  </si>
  <si>
    <r>
      <t xml:space="preserve">P= ;L= hS;g 3Æ </t>
    </r>
    <r>
      <rPr>
        <sz val="10"/>
        <rFont val="Times New Roman"/>
        <family val="1"/>
      </rPr>
      <t>Dia.</t>
    </r>
  </si>
  <si>
    <r>
      <t xml:space="preserve">P= ;L= hS;g 4Æ </t>
    </r>
    <r>
      <rPr>
        <sz val="10"/>
        <rFont val="Times New Roman"/>
        <family val="1"/>
      </rPr>
      <t>Dia.</t>
    </r>
  </si>
  <si>
    <r>
      <t>k+vf48Æ /]u"n]^/ ;d]t -</t>
    </r>
    <r>
      <rPr>
        <sz val="10"/>
        <rFont val="Arial"/>
        <family val="2"/>
      </rPr>
      <t>IS/NS Standard)</t>
    </r>
  </si>
  <si>
    <t>;]^</t>
  </si>
  <si>
    <t>PSh:^ km\ofg 14Æ b]lv 12Æ ;Dd</t>
  </si>
  <si>
    <t>*f]d nfO^ 40 jf^</t>
  </si>
  <si>
    <t>aNj x]* n]Dk</t>
  </si>
  <si>
    <t>Do"lhsn a]n</t>
  </si>
  <si>
    <t>;fOsn a]n</t>
  </si>
  <si>
    <t>;a ld^/</t>
  </si>
  <si>
    <t>l*= la= d]g :jLr 30 PDkLo/</t>
  </si>
  <si>
    <t>1÷2Æ sf&amp;sf] ln:^L</t>
  </si>
  <si>
    <t>16PdPd, 7 lkm^ /* ePsf] :^] ;]^ -4ld=ld_</t>
  </si>
  <si>
    <t>7÷12 P;=*An'=hL= :^]jfo/</t>
  </si>
  <si>
    <t xml:space="preserve"> ACSR Condoctor (wire)</t>
  </si>
  <si>
    <t>47=1</t>
  </si>
  <si>
    <t>0.03sq inch ACSR Condoctor (wire)</t>
  </si>
  <si>
    <t>ls=ld=</t>
  </si>
  <si>
    <t>47=2</t>
  </si>
  <si>
    <t>0.05sq inch ACSR Condoctor (wire)</t>
  </si>
  <si>
    <t>47=3</t>
  </si>
  <si>
    <t>0.1sq inch ACSR Condoctor (wire)</t>
  </si>
  <si>
    <t>D - iron set with shakle insulator</t>
  </si>
  <si>
    <t>Stay-Insulator</t>
  </si>
  <si>
    <t>Binding wire (aluminium)</t>
  </si>
  <si>
    <r>
      <rPr>
        <b/>
        <sz val="10"/>
        <rFont val="DDT-New"/>
        <family val="5"/>
      </rPr>
      <t xml:space="preserve">HofnfM </t>
    </r>
    <r>
      <rPr>
        <sz val="10"/>
        <rFont val="Arial"/>
        <family val="2"/>
      </rPr>
      <t xml:space="preserve"> Erection of PSC pole (8m,9m)</t>
    </r>
  </si>
  <si>
    <t>Stringing of Conductor(0.03sq inchWire)</t>
  </si>
  <si>
    <t>Installation of Stay set</t>
  </si>
  <si>
    <t>laB"tsf] nfOg;+u}sf] xf+uflj+uf sf^g]</t>
  </si>
  <si>
    <t>k|= x]=</t>
  </si>
  <si>
    <t>laB"t h*fg ln:^L, lSnk, lsnf, :jLr xf]N)*/ cflb k|of]u ul/ leQf l;ln+udf Kjfn kfg]{]{ ;lxt tf/ tfGg] / ;DalGwt :jLr aS; cflb h*fg ug]{ .</t>
  </si>
  <si>
    <t>55=1</t>
  </si>
  <si>
    <t xml:space="preserve">;fdfg afx]s slG;n jfol/+u ug]{sfo{sf] Hofnf </t>
  </si>
  <si>
    <t>KjfOG^</t>
  </si>
  <si>
    <t>55=2</t>
  </si>
  <si>
    <t xml:space="preserve">;fdfg afx]s ;km]{; jfol/+u ug]{sfo{sf] Hofnf </t>
  </si>
  <si>
    <t>55=3</t>
  </si>
  <si>
    <t>;fdfg ;lxt slG;n jfol/+u ug]{sfo{sf] Hofnf</t>
  </si>
  <si>
    <t>55=4</t>
  </si>
  <si>
    <t>;fdfg ;lxt ;km]{; jfol/+u ug]{sfo{sf] Hofnf</t>
  </si>
  <si>
    <t>55=5</t>
  </si>
  <si>
    <r>
      <t>d]g ;le{;nfOg s]jn 6dL=dL=-sG;]lG^</t>
    </r>
    <r>
      <rPr>
        <sz val="10"/>
        <rFont val="Preeti"/>
      </rPr>
      <t>«</t>
    </r>
    <r>
      <rPr>
        <sz val="10"/>
        <rFont val="FONTASY_ HIMALI_ TT"/>
        <family val="5"/>
      </rPr>
      <t>s s]jn_</t>
    </r>
  </si>
  <si>
    <t xml:space="preserve">PSC Pole </t>
  </si>
  <si>
    <t>56=1</t>
  </si>
  <si>
    <t>8m</t>
  </si>
  <si>
    <t>56=2</t>
  </si>
  <si>
    <t>9m</t>
  </si>
  <si>
    <t>56=3</t>
  </si>
  <si>
    <t>11m</t>
  </si>
  <si>
    <t xml:space="preserve">Transformer </t>
  </si>
  <si>
    <t>57=1</t>
  </si>
  <si>
    <t>Copper wound distribution Transformenr with first filling of Oil</t>
  </si>
  <si>
    <t>57=1=1</t>
  </si>
  <si>
    <t>11/.4kv,25KVA 3 Phase, 50Hz ONAN (low loss)</t>
  </si>
  <si>
    <t>57=1=2</t>
  </si>
  <si>
    <t>11/.4kv,50KVA 3 Phase, 50Hz ONAN (low loss)</t>
  </si>
  <si>
    <t>57=1=3</t>
  </si>
  <si>
    <t>11/.4kv,100KVA 3 Phase, 50Hz ONAN (low loss)</t>
  </si>
  <si>
    <t>57=1=4</t>
  </si>
  <si>
    <t>11/.4kv,150KVA 3 Phase, 50Hz ONAN (low loss)</t>
  </si>
  <si>
    <t>57=1=5</t>
  </si>
  <si>
    <t>11/.4kv,200KVA 3 Phase, 50Hz ONAN (low loss)</t>
  </si>
  <si>
    <r>
      <t>9= n#' hn</t>
    </r>
    <r>
      <rPr>
        <b/>
        <sz val="16"/>
        <rFont val="Preeti"/>
      </rPr>
      <t>–</t>
    </r>
    <r>
      <rPr>
        <b/>
        <sz val="16"/>
        <rFont val="FONTASY_ HIMALI_ TT"/>
        <family val="5"/>
      </rPr>
      <t>ljB't ;DalGw ;fdfu|L</t>
    </r>
  </si>
  <si>
    <t>Electro mechanical component for micro hydro</t>
  </si>
  <si>
    <t>s=</t>
  </si>
  <si>
    <t>Mechanical Components</t>
  </si>
  <si>
    <t>Intake Accessories</t>
  </si>
  <si>
    <t>Coarse Trash rack (0.6m x 0.5)</t>
  </si>
  <si>
    <t>Sluice Gate (1.6  height 0.5x0.5 m opening )</t>
  </si>
  <si>
    <t>Pipe Accessories</t>
  </si>
  <si>
    <t>Penstock Pipe MS 225 mm ID, 3.5 mm thickness</t>
  </si>
  <si>
    <t>Turbine</t>
  </si>
  <si>
    <t>Crossflow turbine (T15) Runner Diameter 300 mm, Runner Length 75 mm, 540 RPM, Shaft power 10 kw</t>
  </si>
  <si>
    <t>Electrical Components</t>
  </si>
  <si>
    <t>Generator</t>
  </si>
  <si>
    <t>Synchronous, 15 KVA, 400 V, 1500 RPM</t>
  </si>
  <si>
    <t>Protection System</t>
  </si>
  <si>
    <t>MCCBs</t>
  </si>
  <si>
    <t>MCCB on the generator side (32A)</t>
  </si>
  <si>
    <t>MCCB after ELC (20 A)</t>
  </si>
  <si>
    <t>MCB for House Holds</t>
  </si>
  <si>
    <t>Earthing Set (600 x 600 x 3) mm  including 8 SWG copper wire</t>
  </si>
  <si>
    <t>Conductor</t>
  </si>
  <si>
    <t>ACSR Conductor (weasel)</t>
  </si>
  <si>
    <t>ACSR Conductor (Squirrel)</t>
  </si>
  <si>
    <t>3=3</t>
  </si>
  <si>
    <t>ACSR Conductor (Rabbit)</t>
  </si>
  <si>
    <t>3=4</t>
  </si>
  <si>
    <t>Concentric Cable 6 sq.m</t>
  </si>
  <si>
    <t>10= ljljw lgdf{)f ;fdfu|L</t>
  </si>
  <si>
    <t>af+;sf] sl^é+ 5 lkm^ nDafO{</t>
  </si>
  <si>
    <t>sl^ª</t>
  </si>
  <si>
    <t>*f]/L g/Ljn</t>
  </si>
  <si>
    <t>*f]/L ags;</t>
  </si>
  <si>
    <t>*f]/L h'^sf]</t>
  </si>
  <si>
    <t xml:space="preserve">r^fO{ </t>
  </si>
  <si>
    <t>cf/=l;=l;=kf]n -sf+*]tf/jf/÷cGosf] nflu _</t>
  </si>
  <si>
    <r>
      <t>4</t>
    </r>
    <r>
      <rPr>
        <sz val="10"/>
        <rFont val="Arial"/>
        <family val="2"/>
      </rPr>
      <t>"X</t>
    </r>
    <r>
      <rPr>
        <sz val="10"/>
        <rFont val="FONTASY_ HIMALI_ TT"/>
        <family val="5"/>
      </rPr>
      <t>4</t>
    </r>
    <r>
      <rPr>
        <sz val="10"/>
        <rFont val="Arial"/>
        <family val="2"/>
      </rPr>
      <t>"X</t>
    </r>
    <r>
      <rPr>
        <sz val="10"/>
        <rFont val="FONTASY_ HIMALI_ TT"/>
        <family val="5"/>
      </rPr>
      <t xml:space="preserve">6 lkm^ nfdf] -7 PdPd df]^f] &amp;f*f] 4 j^f / 4.75 PdPd df]^f] /Lª 15;]dL b'/Ldf kmnfd] *)*L k|of]u ul/ lgdf{)f ul/Psf] </t>
    </r>
  </si>
  <si>
    <r>
      <t>4</t>
    </r>
    <r>
      <rPr>
        <sz val="10"/>
        <rFont val="Arial"/>
        <family val="2"/>
      </rPr>
      <t>"X</t>
    </r>
    <r>
      <rPr>
        <sz val="10"/>
        <rFont val="FONTASY_ HIMALI_ TT"/>
        <family val="5"/>
      </rPr>
      <t>4</t>
    </r>
    <r>
      <rPr>
        <sz val="10"/>
        <rFont val="Arial"/>
        <family val="2"/>
      </rPr>
      <t>"X</t>
    </r>
    <r>
      <rPr>
        <sz val="10"/>
        <rFont val="FONTASY_ HIMALI_ TT"/>
        <family val="5"/>
      </rPr>
      <t xml:space="preserve">7 lkm^ nfdf] lkm^ nfdf] -7 PdPd df]^f] &amp;f*f] 4j^f / 4.75 PdPd df]^f] /Lª 15;]dL b'/Ldf kmnfd] *)*L k|of]u ul/ lgdf{)f ul/Psf] </t>
    </r>
  </si>
  <si>
    <t>vfnL jf]/f -50s]]= hL= Ifdtf ePsf] h"^sf]_</t>
  </si>
  <si>
    <t>vfnL jf]/f -50s]]=hL=Ifdtf ePsf] Knf:^Lssf]_</t>
  </si>
  <si>
    <t>vfnL jf]/f -100s]]=hL= Ifdtf ePsf] h"^sf]_</t>
  </si>
  <si>
    <t>tf/ a|"; ;fdfGo</t>
  </si>
  <si>
    <t>/+u nufpg] a|";</t>
  </si>
  <si>
    <t>O{Gr</t>
  </si>
  <si>
    <t>y"G;]÷*f]sf]</t>
  </si>
  <si>
    <t>af+;sf] ^f]s/L</t>
  </si>
  <si>
    <t>a]tsf] ^f]s/L</t>
  </si>
  <si>
    <t>s"rf] -cld|;fsf]_</t>
  </si>
  <si>
    <t>s"rf] -afljofsf]_</t>
  </si>
  <si>
    <t>g/Ljnsf] emf*"</t>
  </si>
  <si>
    <t>11=;/sf/L sfof{nodf cfjZos x"g] cGo dfn÷;fdfg ;DaGwL b/</t>
  </si>
  <si>
    <t>l^Da/ skf]{/]zg;+u ;DalGwt</t>
  </si>
  <si>
    <t>sf&amp; bfp/f s^fg d"%fg ;DaGwL</t>
  </si>
  <si>
    <t xml:space="preserve">sf&amp;sf] uf]lnof sf&amp; s^fg d"%fg </t>
  </si>
  <si>
    <t>s_ uf]]lnof tyf aNnfaNnL s^fg, d"%fg</t>
  </si>
  <si>
    <t>k|lt #=lkm=</t>
  </si>
  <si>
    <t>v_ uf]]lnof tyf aNnfaNnL ofl*{é</t>
  </si>
  <si>
    <t>u_ uf]]lnof tyf aNnfaNnL nf]l*é</t>
  </si>
  <si>
    <t>#_ uf]]lnof tyf aNnfaNnL cgnf]l*é</t>
  </si>
  <si>
    <r>
      <t>ª_ uf]]lnof tyf aNnfaNnL af]s|f lemSg] / l/</t>
    </r>
    <r>
      <rPr>
        <sz val="12"/>
        <rFont val="Preeti"/>
      </rPr>
      <t>ª  sf6\g]</t>
    </r>
  </si>
  <si>
    <t>r_ uf]nLof sf&amp; kfonLé</t>
  </si>
  <si>
    <t>%_ uf]nLof sf&amp; u|]l*u+</t>
  </si>
  <si>
    <t>h+unaf^ uf]lnof sf&amp; #f^ub\bL;Dd ("jfgL tkm{</t>
  </si>
  <si>
    <t>s_ 0 ls= dL= b]lv 5 ls=dL= ;Dd</t>
  </si>
  <si>
    <t>v_ 5 ls= dL= b]lv 10 ls=dL= ;Dd</t>
  </si>
  <si>
    <t>u_ 10 ls= dL= b]lv 15 ls=dL= ;Dd</t>
  </si>
  <si>
    <t>#_ 15 ls= dL= b]lv 20 ls=dL= ;Dd</t>
  </si>
  <si>
    <t>ª_ 20 ls= dL= b]lv 25 ls=dL= ;Dd</t>
  </si>
  <si>
    <t>r_ 25 b]lv dfly</t>
  </si>
  <si>
    <t>bfp/f s^fg, d"%fg tkm{</t>
  </si>
  <si>
    <r>
      <t>s_ 20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 lkm^ ;fOhsf] bfp/f s^fg, d"%fg</t>
    </r>
  </si>
  <si>
    <t>k|lt r§f</t>
  </si>
  <si>
    <r>
      <t>v_ 20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 lkm^ ;fOhsf] bfp/f ofl*{</t>
    </r>
    <r>
      <rPr>
        <sz val="12"/>
        <rFont val="Preeti"/>
      </rPr>
      <t>ª</t>
    </r>
  </si>
  <si>
    <r>
      <t>u_ 20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 lkm^ ;fOhsf] bfp/f nf]l*é</t>
    </r>
  </si>
  <si>
    <r>
      <t>#_ 20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 lkm^ ;fOhsf] bfp/f cgnf]l*é</t>
    </r>
  </si>
  <si>
    <r>
      <t>ª</t>
    </r>
    <r>
      <rPr>
        <sz val="9"/>
        <rFont val="FONTASY_ HIMALI_ TT"/>
        <family val="5"/>
      </rPr>
      <t>_ 20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</t>
    </r>
    <r>
      <rPr>
        <sz val="9"/>
        <rFont val="Times New Roman"/>
        <family val="1"/>
      </rPr>
      <t>X</t>
    </r>
    <r>
      <rPr>
        <sz val="9"/>
        <rFont val="FONTASY_ HIMALI_ TT"/>
        <family val="5"/>
      </rPr>
      <t>5 lkm^ ;fOhsf] bfp/f r^\^f lgdf{)f</t>
    </r>
  </si>
  <si>
    <t>bfp/f ("jfgL tkm{</t>
  </si>
  <si>
    <t>ª_ 20 / ;f] eGbf dfly</t>
  </si>
  <si>
    <t>%kfg vr{</t>
  </si>
  <si>
    <t>k|lt ?v</t>
  </si>
  <si>
    <t xml:space="preserve">#f^ub\bLaf^ ldndf uf]lnof l;kd]G^M </t>
  </si>
  <si>
    <t>lr/fg tkm{ M</t>
  </si>
  <si>
    <t>lr/fg pTkfbg, afsn, s^lk;, e"; kmfNg] cflb</t>
  </si>
  <si>
    <t>v=</t>
  </si>
  <si>
    <t>cg;fOh pTkfbg</t>
  </si>
  <si>
    <t>k|lt SjL=</t>
  </si>
  <si>
    <t>u=</t>
  </si>
  <si>
    <t>lr/fg nf]*</t>
  </si>
  <si>
    <t>#=</t>
  </si>
  <si>
    <t>lr/fg cgnf]*</t>
  </si>
  <si>
    <t>ª=</t>
  </si>
  <si>
    <t>afsn cg;fOh nf]*</t>
  </si>
  <si>
    <t>r=</t>
  </si>
  <si>
    <t>afsn cg;fOh cgnf]*</t>
  </si>
  <si>
    <t>%=</t>
  </si>
  <si>
    <r>
      <t>lr/fg kfOln</t>
    </r>
    <r>
      <rPr>
        <sz val="12"/>
        <rFont val="Preeti"/>
      </rPr>
      <t>Î</t>
    </r>
  </si>
  <si>
    <t>h=</t>
  </si>
  <si>
    <t>100 dL= eGbf ^f(faf^ ldn%]p;Dd uf]lnof a]fSg] sfo{</t>
  </si>
  <si>
    <t>em=</t>
  </si>
  <si>
    <r>
      <t>ldndf uf]lnof l;kd]G^ -#f^ub\bLaf^ nf]l*</t>
    </r>
    <r>
      <rPr>
        <sz val="12"/>
        <rFont val="Preeti"/>
      </rPr>
      <t>ª_</t>
    </r>
    <r>
      <rPr>
        <sz val="10"/>
        <rFont val="FONTASY_ HIMALI_ TT"/>
        <family val="5"/>
      </rPr>
      <t xml:space="preserve"> </t>
    </r>
  </si>
  <si>
    <t>`=</t>
  </si>
  <si>
    <r>
      <t>ldndf uf]lnof l;kd]G^ -#f^ub\bLaf^ cgnf]l*</t>
    </r>
    <r>
      <rPr>
        <sz val="12"/>
        <rFont val="Preeti"/>
      </rPr>
      <t>ª_</t>
    </r>
    <r>
      <rPr>
        <sz val="12"/>
        <rFont val="FONTASY_ HIMALI_ TT"/>
        <family val="5"/>
      </rPr>
      <t xml:space="preserve"> </t>
    </r>
  </si>
  <si>
    <t>^=</t>
  </si>
  <si>
    <t>ldndf uf]lnof ("jfgL-#f^ub\bLaf^_</t>
  </si>
  <si>
    <t>af; -#gf_</t>
  </si>
  <si>
    <t xml:space="preserve">e"O{ s^x/sf] /fOhd </t>
  </si>
  <si>
    <t>clDn;f] /fOhd ;d]t</t>
  </si>
  <si>
    <t xml:space="preserve">sf+; h/f ;d]t </t>
  </si>
  <si>
    <t>af;sf] la?jf sl^é -2 b]lv 3 aif{_</t>
  </si>
  <si>
    <r>
      <rPr>
        <sz val="10"/>
        <rFont val="Arial"/>
        <family val="2"/>
      </rPr>
      <t>NB-21</t>
    </r>
    <r>
      <rPr>
        <sz val="10"/>
        <rFont val="FONTASY_ HIMALI_ TT"/>
        <family val="5"/>
      </rPr>
      <t>,;]^;</t>
    </r>
  </si>
  <si>
    <t>laleGg hftsf #f;</t>
  </si>
  <si>
    <t>cfk cd|kfnL,dNnLsf cflb-2,3 jif{ sndL</t>
  </si>
  <si>
    <t>cfk dfnbx,b;x/L cflb-2,3 jif{ sndL</t>
  </si>
  <si>
    <t>lnrL</t>
  </si>
  <si>
    <t>s^x/</t>
  </si>
  <si>
    <t>cgf/</t>
  </si>
  <si>
    <t>sfutL sndL</t>
  </si>
  <si>
    <t>gf;kftL</t>
  </si>
  <si>
    <t>s]/f</t>
  </si>
  <si>
    <t>kz" ;]jf sfof{no;+u ;DalGwt</t>
  </si>
  <si>
    <t>h} #f;sf] lap</t>
  </si>
  <si>
    <t>k|lt s]=lh=</t>
  </si>
  <si>
    <t>alif{d #f;sf] lap</t>
  </si>
  <si>
    <t>e]r</t>
  </si>
  <si>
    <t>l^of];]G^L  -#f;sf] ljp_</t>
  </si>
  <si>
    <t>:^fO{nf] s's-#f;sf] ljp_</t>
  </si>
  <si>
    <t>*fn] #f;sf] j]gf{</t>
  </si>
  <si>
    <t>;'*fg #fF;sf] ljp</t>
  </si>
  <si>
    <t>afh/f #f;sf] lap</t>
  </si>
  <si>
    <t>g]lko/ ;]^</t>
  </si>
  <si>
    <t>vGo'</t>
  </si>
  <si>
    <t>k|lt af]^</t>
  </si>
  <si>
    <t>OlknOlkn</t>
  </si>
  <si>
    <t>lsDa'</t>
  </si>
  <si>
    <t>af]sf k|hgg\sf] nflu -ljleGg pGgt hftsf]_</t>
  </si>
  <si>
    <t>k|lt uf]^f</t>
  </si>
  <si>
    <t>afv|f k|hgg\ of]Uo -pGgt hftsf]_</t>
  </si>
  <si>
    <t>a+u'/ sf] aRrf -pGgt hftsf] 45 lbg dflysf] :yfgLo hft_</t>
  </si>
  <si>
    <t>a+u'/ sf] aRrf -pGgt hftsf] 45 lbg dflysf] pGgt hft_</t>
  </si>
  <si>
    <t>jg sfof{no;Fu ;DalGwt</t>
  </si>
  <si>
    <t>af]^lj?jfx?</t>
  </si>
  <si>
    <t>a};</t>
  </si>
  <si>
    <t>af+;sf] /fOhd -#gf sf^L h/f ;d]t_</t>
  </si>
  <si>
    <t xml:space="preserve">jg la?jf -g;{/Ldf pdfg]{_ g;{/L gfOs] afx]s </t>
  </si>
  <si>
    <t>jg la?jf -g;{/Ldf pdfg]{_ g;{/L gfOs] lj?jf &amp;'nf] kf]nL Aofudf</t>
  </si>
  <si>
    <r>
      <t>v/ -16 d</t>
    </r>
    <r>
      <rPr>
        <sz val="14"/>
        <rFont val="FONTASY_ HIMALI_ TT"/>
        <family val="5"/>
      </rPr>
      <t>"</t>
    </r>
    <r>
      <rPr>
        <sz val="13"/>
        <rFont val="Preeti"/>
      </rPr>
      <t>Ýf _</t>
    </r>
  </si>
  <si>
    <t>d;nf</t>
  </si>
  <si>
    <t>sbd</t>
  </si>
  <si>
    <t>l^s</t>
  </si>
  <si>
    <t>l;l/;</t>
  </si>
  <si>
    <t>l;;f}</t>
  </si>
  <si>
    <t>asfOgf]</t>
  </si>
  <si>
    <t>hfd'g</t>
  </si>
  <si>
    <t>Sofl;of</t>
  </si>
  <si>
    <r>
      <t>h]^</t>
    </r>
    <r>
      <rPr>
        <sz val="10"/>
        <rFont val="Preeti"/>
      </rPr>
      <t>«</t>
    </r>
    <r>
      <rPr>
        <sz val="10"/>
        <rFont val="FONTASY_ HIMALI_ TT"/>
        <family val="5"/>
      </rPr>
      <t>f]kmf</t>
    </r>
  </si>
  <si>
    <t>a*x/</t>
  </si>
  <si>
    <t>cdnf</t>
  </si>
  <si>
    <t>;k{uGwf</t>
  </si>
  <si>
    <t>O{dnL</t>
  </si>
  <si>
    <t>lgd</t>
  </si>
  <si>
    <t>/QmrGbg</t>
  </si>
  <si>
    <t>Ps]l;of</t>
  </si>
  <si>
    <t>s'l/nf]</t>
  </si>
  <si>
    <t>t]hkft</t>
  </si>
  <si>
    <t>ch"{g</t>
  </si>
  <si>
    <t>vo/</t>
  </si>
  <si>
    <t>af]Qn a|;</t>
  </si>
  <si>
    <t>aa'n</t>
  </si>
  <si>
    <t>rfk</t>
  </si>
  <si>
    <t>czf]sf</t>
  </si>
  <si>
    <t>lzQnlrgL</t>
  </si>
  <si>
    <t>u'ndf]x/</t>
  </si>
  <si>
    <t>lj/]Gb| km'n</t>
  </si>
  <si>
    <t>sfO{of]</t>
  </si>
  <si>
    <t>;tL;fn</t>
  </si>
  <si>
    <t>ljho;fn</t>
  </si>
  <si>
    <t>&gt;Lv)*</t>
  </si>
  <si>
    <t>?b|fIf</t>
  </si>
  <si>
    <t>w'kL</t>
  </si>
  <si>
    <r>
      <t>nx/]lkkn sl^</t>
    </r>
    <r>
      <rPr>
        <sz val="13"/>
        <rFont val="Preeti"/>
      </rPr>
      <t>ª</t>
    </r>
  </si>
  <si>
    <t>sk'/</t>
  </si>
  <si>
    <t>af+; -ljpaf^_</t>
  </si>
  <si>
    <r>
      <t>kf]lnlyg ^\o"j -3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÷7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_ 200 u]h</t>
    </r>
  </si>
  <si>
    <r>
      <t>kf]lnlyg ^\o"j -4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÷7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_ 200 u]h</t>
    </r>
  </si>
  <si>
    <r>
      <t>kf]lnlyg ^\o"j -6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÷9</t>
    </r>
    <r>
      <rPr>
        <sz val="10"/>
        <rFont val="Arial"/>
        <family val="2"/>
      </rPr>
      <t>″</t>
    </r>
    <r>
      <rPr>
        <sz val="10"/>
        <rFont val="FONTASY_ HIMALI_ TT"/>
        <family val="5"/>
      </rPr>
      <t>_ 200 u]h</t>
    </r>
  </si>
  <si>
    <t>jg sfof{no ;DaGwL</t>
  </si>
  <si>
    <t>jg la?jf -g;{/Ldf pdfg]{_g;{/L gfO{s] afx]s</t>
  </si>
  <si>
    <t>v/ -16 d"&amp;f_</t>
  </si>
  <si>
    <t>aG*n</t>
  </si>
  <si>
    <t>hfd"g</t>
  </si>
  <si>
    <r>
      <t>h]^</t>
    </r>
    <r>
      <rPr>
        <sz val="10"/>
        <rFont val="Preeti"/>
      </rPr>
      <t>«</t>
    </r>
    <r>
      <rPr>
        <sz val="10"/>
        <rFont val="FONTASY_ HIMALI_ TT"/>
        <family val="5"/>
      </rPr>
      <t>fkmf</t>
    </r>
  </si>
  <si>
    <t>Oldln</t>
  </si>
  <si>
    <t>gLd</t>
  </si>
  <si>
    <t>s"l/nf]</t>
  </si>
  <si>
    <t>t]hkQf</t>
  </si>
  <si>
    <t>a]n</t>
  </si>
  <si>
    <t>ch"{gf</t>
  </si>
  <si>
    <t>af]tn a|;</t>
  </si>
  <si>
    <t>aa"/</t>
  </si>
  <si>
    <t>rf+k</t>
  </si>
  <si>
    <t>Equipment Name</t>
  </si>
  <si>
    <t>Equipment Identification</t>
  </si>
  <si>
    <t>Capacity Category</t>
  </si>
  <si>
    <t>DoR Code</t>
  </si>
  <si>
    <t>Hire Rate in NRs.</t>
  </si>
  <si>
    <t>Per Hour</t>
  </si>
  <si>
    <t>Per Shift</t>
  </si>
  <si>
    <t>6 = 7*(5)</t>
  </si>
  <si>
    <t>Asphalt Plant*</t>
  </si>
  <si>
    <t>Universal Spot Mix : Wylie</t>
  </si>
  <si>
    <t>Up to 10 Ton</t>
  </si>
  <si>
    <t>001 -</t>
  </si>
  <si>
    <t>Bram Millar</t>
  </si>
  <si>
    <t>Ashalt Paver</t>
  </si>
  <si>
    <t>Blow Knox BK 165</t>
  </si>
  <si>
    <t>002 -</t>
  </si>
  <si>
    <t>Ashalt Mixer</t>
  </si>
  <si>
    <t>Bel Mix</t>
  </si>
  <si>
    <t>003 -</t>
  </si>
  <si>
    <t>Broom Road</t>
  </si>
  <si>
    <t>Towed</t>
  </si>
  <si>
    <t>009 -</t>
  </si>
  <si>
    <t>Boring Rig</t>
  </si>
  <si>
    <t>TONE</t>
  </si>
  <si>
    <t>011 -</t>
  </si>
  <si>
    <t>Air Compressor</t>
  </si>
  <si>
    <t>Kirloskar , WR 250, SC 0707C,</t>
  </si>
  <si>
    <t>150 To 275cfm</t>
  </si>
  <si>
    <t>017 -</t>
  </si>
  <si>
    <t>Holman, D250CFM, 175 MK 11</t>
  </si>
  <si>
    <t>Maruma ES3</t>
  </si>
  <si>
    <t>Crane Mobile</t>
  </si>
  <si>
    <t>Tadano TS 100L</t>
  </si>
  <si>
    <t>5+ To 10 Ton</t>
  </si>
  <si>
    <t>021 -</t>
  </si>
  <si>
    <t>Tadano TS 150L</t>
  </si>
  <si>
    <t>10+ To 15 Ton</t>
  </si>
  <si>
    <t>Cutter Concrete</t>
  </si>
  <si>
    <t>Weber SM 182R</t>
  </si>
  <si>
    <t>024 -</t>
  </si>
  <si>
    <t>Mikasa MCD 218 DX</t>
  </si>
  <si>
    <t>Dozer Wheel</t>
  </si>
  <si>
    <t>Hanomag D66C, D66D</t>
  </si>
  <si>
    <t>181 To 230 HP</t>
  </si>
  <si>
    <t>030 -</t>
  </si>
  <si>
    <t>CAT 814</t>
  </si>
  <si>
    <t>Dozer Track</t>
  </si>
  <si>
    <t>Komatsu D85ESS</t>
  </si>
  <si>
    <t>031 -</t>
  </si>
  <si>
    <t>CAT D7G</t>
  </si>
  <si>
    <t>Shangdong TY 220</t>
  </si>
  <si>
    <t>Hanomag D700C, D700D</t>
  </si>
  <si>
    <t>Komatsu D85</t>
  </si>
  <si>
    <t>Yishan TY 160</t>
  </si>
  <si>
    <t>126 To 180 HP</t>
  </si>
  <si>
    <t>BEML D65E8</t>
  </si>
  <si>
    <t>CAT D6H</t>
  </si>
  <si>
    <t>Komatsu D53A-17; D50A</t>
  </si>
  <si>
    <t>80 To 125 HP</t>
  </si>
  <si>
    <t>Komatsu D 50A - 17</t>
  </si>
  <si>
    <t>CAT D3B</t>
  </si>
  <si>
    <t>0 To 79 HP</t>
  </si>
  <si>
    <t>Bitumin Distributor</t>
  </si>
  <si>
    <t>Bedford TJ 1090</t>
  </si>
  <si>
    <t>4 To 6 KL</t>
  </si>
  <si>
    <t>032 -</t>
  </si>
  <si>
    <t>ETNYRE/4700; ETNTYRE/M4148</t>
  </si>
  <si>
    <t>Isuzu/Hanta; Hanta/Hino FF173 K</t>
  </si>
  <si>
    <t>Rock Drill(Pneum)</t>
  </si>
  <si>
    <t>034 -</t>
  </si>
  <si>
    <t>Mini Dumper</t>
  </si>
  <si>
    <t>Pengyuan FC 15</t>
  </si>
  <si>
    <t> 1 To 4 Cu. M.</t>
  </si>
  <si>
    <t>035 -</t>
  </si>
  <si>
    <t>Changai FC 1</t>
  </si>
  <si>
    <t>1 To 4 Cu. M.</t>
  </si>
  <si>
    <t>Jiangsu F 15</t>
  </si>
  <si>
    <t>Stott &amp; Pitt SD 011</t>
  </si>
  <si>
    <t>Thawaties</t>
  </si>
  <si>
    <t>Excavator Track</t>
  </si>
  <si>
    <t>Daewoo Solar 130LC - V</t>
  </si>
  <si>
    <t>1 To 110 HP</t>
  </si>
  <si>
    <t>042 -</t>
  </si>
  <si>
    <t>Kobelco SK 115 SR-1E</t>
  </si>
  <si>
    <t>Daewoo SL 220</t>
  </si>
  <si>
    <t>111 To 150 HP</t>
  </si>
  <si>
    <t>Komatsu PC 150-5A</t>
  </si>
  <si>
    <t>Hitachi EX 200 - 3</t>
  </si>
  <si>
    <t>JCB - 820 Super; JCB - 820</t>
  </si>
  <si>
    <t>Excavator+ Breaker</t>
  </si>
  <si>
    <t>Daewoo SL220 With SOOSAN 20</t>
  </si>
  <si>
    <t>Forklift Truck</t>
  </si>
  <si>
    <t>Mitsubishi</t>
  </si>
  <si>
    <t>&lt; 2.5 Ton</t>
  </si>
  <si>
    <t>049 -</t>
  </si>
  <si>
    <t>Generator*</t>
  </si>
  <si>
    <t>Kubota ASK-R 350</t>
  </si>
  <si>
    <t>Up to 10 KVA</t>
  </si>
  <si>
    <t>054 -</t>
  </si>
  <si>
    <t>Denyo DBF-3Y; DBF 7.5Y</t>
  </si>
  <si>
    <t>Robin</t>
  </si>
  <si>
    <t>Caterpillar</t>
  </si>
  <si>
    <t>Kirloskar RB 33</t>
  </si>
  <si>
    <t>Osaka/Seimeitsu SAS - 130Y</t>
  </si>
  <si>
    <t>10 To 30 KVA</t>
  </si>
  <si>
    <t>Kirloskar</t>
  </si>
  <si>
    <t>30+ To 50 KVA</t>
  </si>
  <si>
    <t>Grader Motor</t>
  </si>
  <si>
    <t>Komatsu GD 511R - 1</t>
  </si>
  <si>
    <t>135 HP</t>
  </si>
  <si>
    <t>055 -</t>
  </si>
  <si>
    <t>Chapion 710 ; 710R</t>
  </si>
  <si>
    <t>CAT 120G</t>
  </si>
  <si>
    <t>125 HP</t>
  </si>
  <si>
    <t>Mitubishi MG 350R</t>
  </si>
  <si>
    <t>BEML BG605 - 6216</t>
  </si>
  <si>
    <t>145 HP</t>
  </si>
  <si>
    <t>Aveling Barford ASG 12G; TG 011</t>
  </si>
  <si>
    <t>Niigata N530 PSA</t>
  </si>
  <si>
    <t>Komatsu 405A - 1</t>
  </si>
  <si>
    <t>90 HP</t>
  </si>
  <si>
    <t>Chips Spreader</t>
  </si>
  <si>
    <t>Phoenix/Tail Gate Mounted</t>
  </si>
  <si>
    <t>057 -</t>
  </si>
  <si>
    <t>Bitumin Heater</t>
  </si>
  <si>
    <t>Span Eng.</t>
  </si>
  <si>
    <t>Up to 2 KL</t>
  </si>
  <si>
    <t>062 -</t>
  </si>
  <si>
    <t>Loader Wheel</t>
  </si>
  <si>
    <t>JCB 425</t>
  </si>
  <si>
    <t>1.75 Cu M</t>
  </si>
  <si>
    <t>068 -</t>
  </si>
  <si>
    <t>Aveling Barford</t>
  </si>
  <si>
    <t>EJCB - 430</t>
  </si>
  <si>
    <t>1.7 Cu M</t>
  </si>
  <si>
    <t>Komatsu WA 100 - 1</t>
  </si>
  <si>
    <t>1.2 Cu M</t>
  </si>
  <si>
    <t>Komatsu WA 180 - 3</t>
  </si>
  <si>
    <t> 1.8 Cu M</t>
  </si>
  <si>
    <t>Furukawa FL 200; FL 230 - I</t>
  </si>
  <si>
    <t>1.9 - 2.3 Cu M</t>
  </si>
  <si>
    <t>Furukawa FL 200 - I</t>
  </si>
  <si>
    <t>Kawasaki KSS 70; KLD 70</t>
  </si>
  <si>
    <t>1.9 - 2.2 Cu M</t>
  </si>
  <si>
    <t>CAT 950</t>
  </si>
  <si>
    <t>&gt; 1.8 Cu M</t>
  </si>
  <si>
    <t>Michigan Clark 75 - IIIA</t>
  </si>
  <si>
    <t>Hyuandai HL 757 - 7</t>
  </si>
  <si>
    <t>2.5 Cu M</t>
  </si>
  <si>
    <t>Kawasaki 70ZIV - 2</t>
  </si>
  <si>
    <t>2.2 Cu M</t>
  </si>
  <si>
    <t>Kawasaki 70ZIV; WL03 - 70Z</t>
  </si>
  <si>
    <t>Kawasaki 70Z - IV Hino</t>
  </si>
  <si>
    <t>Back Hoe Loader</t>
  </si>
  <si>
    <t>JCB 3CX - 4</t>
  </si>
  <si>
    <t>&lt; 90 HP</t>
  </si>
  <si>
    <t>070 -</t>
  </si>
  <si>
    <t>Water Pump (Engine)</t>
  </si>
  <si>
    <t>Sykes Univac</t>
  </si>
  <si>
    <t>Up To 4"</t>
  </si>
  <si>
    <t>085 -</t>
  </si>
  <si>
    <t>Yanmar/ YKS - 3DW</t>
  </si>
  <si>
    <t>4 To 6 "</t>
  </si>
  <si>
    <t>Yanmar/ YKS - 6DFA</t>
  </si>
  <si>
    <t>4 To 6"</t>
  </si>
  <si>
    <t>Water Pump (Elect.)</t>
  </si>
  <si>
    <t>5 HP</t>
  </si>
  <si>
    <t>7.5 HP</t>
  </si>
  <si>
    <t>Pile Driver*</t>
  </si>
  <si>
    <t>10 Ton</t>
  </si>
  <si>
    <t>086 -</t>
  </si>
  <si>
    <t>Roller 3 Wheel</t>
  </si>
  <si>
    <t>Aveling Barford DC 011</t>
  </si>
  <si>
    <t>Up to 12 Ton</t>
  </si>
  <si>
    <t>094 -</t>
  </si>
  <si>
    <t>Johs Moller Rambo</t>
  </si>
  <si>
    <t>Speedcraft DRR 10 - S</t>
  </si>
  <si>
    <t>Luoyang 3Y8 / 10</t>
  </si>
  <si>
    <t>Aveling Barford DC 012</t>
  </si>
  <si>
    <t>Albaret TR - 10</t>
  </si>
  <si>
    <t>Kawasaki KMRH - 12</t>
  </si>
  <si>
    <t>Sakai 7608</t>
  </si>
  <si>
    <t>Roller Pneumatic</t>
  </si>
  <si>
    <t>Dynapac CP 15</t>
  </si>
  <si>
    <t>Up to 20 Ton</t>
  </si>
  <si>
    <t>096 -</t>
  </si>
  <si>
    <t>Hamm GRW - 10</t>
  </si>
  <si>
    <t>Stavostroj VP 200</t>
  </si>
  <si>
    <t>Dynapac CP 20</t>
  </si>
  <si>
    <t>Sakai TS7409</t>
  </si>
  <si>
    <t>Roller Vib. Pedestrain</t>
  </si>
  <si>
    <t>Bomag BW 71E - 2</t>
  </si>
  <si>
    <t>Up to 0.5 Ton</t>
  </si>
  <si>
    <t>098 -</t>
  </si>
  <si>
    <t>Bomag BW 71E</t>
  </si>
  <si>
    <t>Benford 1 - 71L / 2 - 75B</t>
  </si>
  <si>
    <t>Holman / Com CS 71</t>
  </si>
  <si>
    <t>Mortimor CPM/71</t>
  </si>
  <si>
    <t>Bomag BW 55E</t>
  </si>
  <si>
    <t>Benford 1 - 71EEP/ 1 - 71 B</t>
  </si>
  <si>
    <t>Benford</t>
  </si>
  <si>
    <t>Benford 1 - 71BPL</t>
  </si>
  <si>
    <t>Roller Vib. Sheepfoot</t>
  </si>
  <si>
    <t>Tampo</t>
  </si>
  <si>
    <t>099 -</t>
  </si>
  <si>
    <t>Roller Vib. Self Prop.</t>
  </si>
  <si>
    <t>Johs Moller VT 13 / VT 21</t>
  </si>
  <si>
    <t>Up to 3 Ton</t>
  </si>
  <si>
    <t>101 -</t>
  </si>
  <si>
    <t>Sakai SG 500</t>
  </si>
  <si>
    <t>3 + Upto 6 Ton</t>
  </si>
  <si>
    <t>Larsen &amp; Turbo W1104</t>
  </si>
  <si>
    <t>Bomag BG 605</t>
  </si>
  <si>
    <t>Bomag BW 172D - 2</t>
  </si>
  <si>
    <t>6.3 Ton</t>
  </si>
  <si>
    <t>Bomag</t>
  </si>
  <si>
    <t>Kawasaki KVR 7</t>
  </si>
  <si>
    <t>6 Ton</t>
  </si>
  <si>
    <t>Spreader Chip S/P</t>
  </si>
  <si>
    <t>Phoenix MK 4</t>
  </si>
  <si>
    <t>109 -</t>
  </si>
  <si>
    <t>Spayer Emulsion</t>
  </si>
  <si>
    <t>Hotta ESC - 10 E</t>
  </si>
  <si>
    <t>Up to 1 KL</t>
  </si>
  <si>
    <t>112 -</t>
  </si>
  <si>
    <t>Truck Flatbed/Crane</t>
  </si>
  <si>
    <t>Dong Feng/AEDLUS</t>
  </si>
  <si>
    <t>Up to 7 Ton</t>
  </si>
  <si>
    <t>114 -</t>
  </si>
  <si>
    <t>Tata SE 1210/42</t>
  </si>
  <si>
    <t>Tata Usha 1210B/42</t>
  </si>
  <si>
    <t>Isuzu HTR</t>
  </si>
  <si>
    <t>Truck Flatbed</t>
  </si>
  <si>
    <t>Ashok Leyland CS 42</t>
  </si>
  <si>
    <t>Up to 150 HP</t>
  </si>
  <si>
    <t>115 -</t>
  </si>
  <si>
    <t>Hino FF 173KA</t>
  </si>
  <si>
    <t>Isuzu HTR 114-03</t>
  </si>
  <si>
    <t>Isuzu TXD 50</t>
  </si>
  <si>
    <t>Truck Tipper</t>
  </si>
  <si>
    <t>Tata SK 1210/36</t>
  </si>
  <si>
    <t>116 -</t>
  </si>
  <si>
    <t>A/Leyland Commet 3/15;</t>
  </si>
  <si>
    <t>Tata SE 1210 /36</t>
  </si>
  <si>
    <t>A/ Leyland Commet 3/21</t>
  </si>
  <si>
    <t>A/ Leyland Commet</t>
  </si>
  <si>
    <t>A/Leyland Commet</t>
  </si>
  <si>
    <t>Isuzu HTR 113-03</t>
  </si>
  <si>
    <t>Hino KR 120 E</t>
  </si>
  <si>
    <t>Isuzu SBR 322; TXD 40</t>
  </si>
  <si>
    <t>Nissan CPC 14E</t>
  </si>
  <si>
    <t>From 150+ HP</t>
  </si>
  <si>
    <t>Isuzu TDJ</t>
  </si>
  <si>
    <t>Nissan CKB 450EDN</t>
  </si>
  <si>
    <t>Mini Truck</t>
  </si>
  <si>
    <t>Mah &amp; Mah Cab 576</t>
  </si>
  <si>
    <t>117 -</t>
  </si>
  <si>
    <t>Tata 407</t>
  </si>
  <si>
    <t>Mah. Nis. Allw. Cab 576</t>
  </si>
  <si>
    <t>Mits. Can. Eich./ FE444</t>
  </si>
  <si>
    <t>Mitsu. Eicher EE 44EXR</t>
  </si>
  <si>
    <t>Trailer Tractor</t>
  </si>
  <si>
    <t>Isuzu CXZ81Q</t>
  </si>
  <si>
    <t>10 + to 25 Ton</t>
  </si>
  <si>
    <t>118 -</t>
  </si>
  <si>
    <t>Foden 5106T</t>
  </si>
  <si>
    <t>Hino HE 335</t>
  </si>
  <si>
    <t>Mitsubishi FV 515 HRR</t>
  </si>
  <si>
    <t>Nissan CW - 50 GTN</t>
  </si>
  <si>
    <t>From 25 +Ton</t>
  </si>
  <si>
    <t>Water Tanker</t>
  </si>
  <si>
    <t>AL/ Commet; ALCO- 3/15</t>
  </si>
  <si>
    <t>Up to 8 KL</t>
  </si>
  <si>
    <t>119 -</t>
  </si>
  <si>
    <t>Tata/SE 1210/48</t>
  </si>
  <si>
    <t>A/ Leyland Commet CS 42</t>
  </si>
  <si>
    <t>Hino</t>
  </si>
  <si>
    <t>Isuzu SBR 312; TXD 50</t>
  </si>
  <si>
    <t>Trailer</t>
  </si>
  <si>
    <t>MAECO / Nepal</t>
  </si>
  <si>
    <t>122 -</t>
  </si>
  <si>
    <t>Tractor</t>
  </si>
  <si>
    <t>HMT 4511</t>
  </si>
  <si>
    <t>Up to 85 HP</t>
  </si>
  <si>
    <t>123 -</t>
  </si>
  <si>
    <t>International Sona. DI 745 III</t>
  </si>
  <si>
    <t>Tractor &amp; Farm MF 245 DI-J</t>
  </si>
  <si>
    <t>Hindustan G 453 - DI</t>
  </si>
  <si>
    <t>Escort E 355 N</t>
  </si>
  <si>
    <t>Mahendra 545</t>
  </si>
  <si>
    <t>Ford 3610</t>
  </si>
  <si>
    <t>Kubota</t>
  </si>
  <si>
    <t>Ford New Holland</t>
  </si>
  <si>
    <t>Tractor with trailer</t>
  </si>
  <si>
    <t>Ford 6610</t>
  </si>
  <si>
    <t>Massey Ferguson MF 20B</t>
  </si>
  <si>
    <t>Vibrator Engine</t>
  </si>
  <si>
    <t>Mikasa; Mikasa MV1-GE</t>
  </si>
  <si>
    <t>136 -</t>
  </si>
  <si>
    <t>Vibrator Needle</t>
  </si>
  <si>
    <t>BP 25; BP 35</t>
  </si>
  <si>
    <t>V 635; V 654</t>
  </si>
  <si>
    <t>Compactor H/Towed</t>
  </si>
  <si>
    <t>Jaypee</t>
  </si>
  <si>
    <t>Up to 450 KG</t>
  </si>
  <si>
    <t>138 -</t>
  </si>
  <si>
    <t>MIKASA MVC -110D</t>
  </si>
  <si>
    <t>Welding Arc</t>
  </si>
  <si>
    <t>30 + KVA</t>
  </si>
  <si>
    <t>143 -</t>
  </si>
  <si>
    <t>*EXCLUDING COST OF ERECTION/ COMISSIONING/ DISMANTLING AND MECHANICAL CREW.</t>
  </si>
  <si>
    <t>S. N.</t>
  </si>
  <si>
    <t>A.</t>
  </si>
  <si>
    <t>3.00 Ft long</t>
  </si>
  <si>
    <t>a]Nrf</t>
  </si>
  <si>
    <t>pc</t>
  </si>
  <si>
    <t>4.00 Ft long</t>
  </si>
  <si>
    <t>u}tL</t>
  </si>
  <si>
    <t>5.00 Ft long</t>
  </si>
  <si>
    <t>un -;jf OGr df]6f]_</t>
  </si>
  <si>
    <t>6.00 Ft long</t>
  </si>
  <si>
    <t>3g % s]hLsf]</t>
  </si>
  <si>
    <t>7.00 Ft long</t>
  </si>
  <si>
    <t>3g # s]hLsf]</t>
  </si>
  <si>
    <t>8.00 Ft long</t>
  </si>
  <si>
    <t>3g ! s]hLsf]</t>
  </si>
  <si>
    <t>9.00 Ft long</t>
  </si>
  <si>
    <t>l5gf] nfdf] -@ km'6 nfdf] ! O{Gr df]6f]_</t>
  </si>
  <si>
    <t>10.00 Ft long</t>
  </si>
  <si>
    <t>9'Ëf km'6fNg] l5gf]</t>
  </si>
  <si>
    <t>12.00 Ft long</t>
  </si>
  <si>
    <t>9'Ëf tf:g]] l5gf]</t>
  </si>
  <si>
    <t>B</t>
  </si>
  <si>
    <t xml:space="preserve"> Corrurated Sheet width of 32"(0.6 mmthick)</t>
  </si>
  <si>
    <t>a6fd</t>
  </si>
  <si>
    <t>C</t>
  </si>
  <si>
    <t xml:space="preserve">  PLain Sheet</t>
  </si>
  <si>
    <t>ld:qL wfuf]</t>
  </si>
  <si>
    <t>1.2mm thick</t>
  </si>
  <si>
    <t>Sq. ft.</t>
  </si>
  <si>
    <t>2.00mm thick</t>
  </si>
  <si>
    <t>rZdf</t>
  </si>
  <si>
    <t>3.00mm thick</t>
  </si>
  <si>
    <t>kGhf</t>
  </si>
  <si>
    <t>4.00mm thick</t>
  </si>
  <si>
    <t>;]km\6L a]N6</t>
  </si>
  <si>
    <t>5.00mm thick</t>
  </si>
  <si>
    <t>D</t>
  </si>
  <si>
    <t xml:space="preserve"> Corrurated Advestor Sheet </t>
  </si>
  <si>
    <t>0.8mm thick</t>
  </si>
  <si>
    <t>1.20mm thick</t>
  </si>
  <si>
    <t>sfdsf] ljj/)f</t>
  </si>
  <si>
    <t xml:space="preserve">*f]h/÷PS;fe]^/ k|of]u u/L df^f] vGg] sfd - df]ljnfO{h];g, l*df]]jLnfOPh];g, OGwg / ck|]^/ vr{ ;d]t_ </t>
  </si>
  <si>
    <t>;fwf/)f df^f]</t>
  </si>
  <si>
    <t>#dL</t>
  </si>
  <si>
    <t>u|fe]n÷jf]N*/ ldl;Psf] df^f]</t>
  </si>
  <si>
    <t>g/d k|sf/sf] r§fg</t>
  </si>
  <si>
    <t>dWod k|sf/sf] r§fg</t>
  </si>
  <si>
    <t>s*f k|sf/sf] r§fg</t>
  </si>
  <si>
    <t>k}x|f] x^fpg÷;kmf ug]{ sfd</t>
  </si>
  <si>
    <r>
      <t>15= ljB'lto ;f]nf/ ;DjGwL ;fdfu|Lx?sf]] b//]^</t>
    </r>
    <r>
      <rPr>
        <b/>
        <sz val="14"/>
        <rFont val="FONTASY_ HIMALI_ TT"/>
        <family val="5"/>
      </rPr>
      <t xml:space="preserve"> -13</t>
    </r>
    <r>
      <rPr>
        <b/>
        <sz val="14"/>
        <rFont val="Preeti"/>
      </rPr>
      <t>Ü</t>
    </r>
    <r>
      <rPr>
        <b/>
        <sz val="14"/>
        <rFont val="FONTASY_ HIMALI_ TT"/>
        <family val="5"/>
      </rPr>
      <t xml:space="preserve"> Eof^ afx]s_</t>
    </r>
  </si>
  <si>
    <t>qm;</t>
  </si>
  <si>
    <t>;fdfu|Lsf] gfd</t>
  </si>
  <si>
    <t>Ifdtf</t>
  </si>
  <si>
    <t>O{sfO</t>
  </si>
  <si>
    <t>A</t>
  </si>
  <si>
    <t>Solar Modulars(Vikram,Andromeda or euivalent )</t>
  </si>
  <si>
    <t>10wp/12</t>
  </si>
  <si>
    <t>Solar Modulars</t>
  </si>
  <si>
    <t>20wp/13</t>
  </si>
  <si>
    <t>40wp/14</t>
  </si>
  <si>
    <t>50wp/15</t>
  </si>
  <si>
    <t>75wp/16</t>
  </si>
  <si>
    <t>100wp/17</t>
  </si>
  <si>
    <t>150wp/18</t>
  </si>
  <si>
    <t>210wp/19</t>
  </si>
  <si>
    <t>Battery Exide or equivelant</t>
  </si>
  <si>
    <t>12v/ 20 AH SOLAR TUB BATTERY</t>
  </si>
  <si>
    <t>12V20AH@C10</t>
  </si>
  <si>
    <t>12V40AH@C11</t>
  </si>
  <si>
    <t>12V40AH@C12</t>
  </si>
  <si>
    <t>12V60AH@C13</t>
  </si>
  <si>
    <t>12V75AH@C14</t>
  </si>
  <si>
    <t>12V100AH@C15</t>
  </si>
  <si>
    <t>12V150AH@C16</t>
  </si>
  <si>
    <t>12V200AH@C17</t>
  </si>
  <si>
    <t>Charge Controler Luminus or equivelant</t>
  </si>
  <si>
    <t>6AMP/12V  CONTROLER</t>
  </si>
  <si>
    <t>6A /12V</t>
  </si>
  <si>
    <t>6AMP/12V AUTO CONTROLER</t>
  </si>
  <si>
    <t>10A /12V-24V</t>
  </si>
  <si>
    <t>20A /12V-24</t>
  </si>
  <si>
    <t xml:space="preserve">  cf=a=
2074÷75</t>
  </si>
  <si>
    <t>cf=a=2074÷75</t>
  </si>
  <si>
    <t xml:space="preserve">  cf=a= 2074÷75</t>
  </si>
  <si>
    <r>
      <t xml:space="preserve">24 u]h    - x]le _ </t>
    </r>
    <r>
      <rPr>
        <sz val="10"/>
        <rFont val="Times New Roman"/>
        <family val="1"/>
      </rPr>
      <t xml:space="preserve">(0.52 mm thick) </t>
    </r>
    <r>
      <rPr>
        <sz val="10"/>
        <rFont val="FONTASY_ HIMALI_ TT"/>
        <family val="5"/>
      </rPr>
      <t xml:space="preserve"> </t>
    </r>
  </si>
  <si>
    <r>
      <t xml:space="preserve">24 u]h    - ldl*od _ </t>
    </r>
    <r>
      <rPr>
        <sz val="10"/>
        <rFont val="Times New Roman"/>
        <family val="1"/>
      </rPr>
      <t xml:space="preserve">(0.50 mm thick) </t>
    </r>
    <r>
      <rPr>
        <sz val="10"/>
        <rFont val="FONTASY_ HIMALI_ TT"/>
        <family val="5"/>
      </rPr>
      <t xml:space="preserve"> </t>
    </r>
  </si>
  <si>
    <r>
      <t xml:space="preserve">24 u]h    - nfO^ _ </t>
    </r>
    <r>
      <rPr>
        <sz val="10"/>
        <rFont val="Times New Roman"/>
        <family val="1"/>
      </rPr>
      <t xml:space="preserve">(0.45 mm thick) </t>
    </r>
  </si>
  <si>
    <r>
      <t xml:space="preserve">26 u]h    - x]le _ </t>
    </r>
    <r>
      <rPr>
        <sz val="10"/>
        <rFont val="Times New Roman"/>
        <family val="1"/>
      </rPr>
      <t>(0.41 mm thick)</t>
    </r>
    <r>
      <rPr>
        <sz val="10"/>
        <rFont val="FONTASY_ HIMALI_ TT"/>
        <family val="5"/>
      </rPr>
      <t xml:space="preserve"> </t>
    </r>
  </si>
  <si>
    <r>
      <t>26 u]h    - ldl*od _</t>
    </r>
    <r>
      <rPr>
        <sz val="10"/>
        <rFont val="Times New Roman"/>
        <family val="1"/>
      </rPr>
      <t xml:space="preserve"> (0.37 mm thick) </t>
    </r>
  </si>
  <si>
    <r>
      <t xml:space="preserve">26 u]h    - nfO^ _ </t>
    </r>
    <r>
      <rPr>
        <sz val="10"/>
        <rFont val="Times New Roman"/>
        <family val="1"/>
      </rPr>
      <t>(0.35 mm thick)</t>
    </r>
    <r>
      <rPr>
        <sz val="10"/>
        <rFont val="FONTASY_ HIMALI_ TT"/>
        <family val="5"/>
      </rPr>
      <t xml:space="preserve"> </t>
    </r>
  </si>
  <si>
    <r>
      <t xml:space="preserve">28 u]h    - x]le _ </t>
    </r>
    <r>
      <rPr>
        <sz val="10"/>
        <rFont val="Times New Roman"/>
        <family val="1"/>
      </rPr>
      <t xml:space="preserve">(0.31 mm thick) </t>
    </r>
  </si>
  <si>
    <r>
      <t xml:space="preserve">28 u]h    - ldl*od _ </t>
    </r>
    <r>
      <rPr>
        <sz val="10"/>
        <rFont val="Times New Roman"/>
        <family val="1"/>
      </rPr>
      <t xml:space="preserve">(0.28 mm thick) </t>
    </r>
    <r>
      <rPr>
        <sz val="10"/>
        <rFont val="FONTASY_ HIMALI_ TT"/>
        <family val="5"/>
      </rPr>
      <t xml:space="preserve"> </t>
    </r>
  </si>
  <si>
    <r>
      <t xml:space="preserve">28 u]h    - nfO^ _ </t>
    </r>
    <r>
      <rPr>
        <sz val="10"/>
        <rFont val="Times New Roman"/>
        <family val="1"/>
      </rPr>
      <t xml:space="preserve">(0.26 mm thick) </t>
    </r>
  </si>
  <si>
    <t xml:space="preserve"> cf=a=          2074÷75</t>
  </si>
  <si>
    <t xml:space="preserve"> cf=a=2074÷75</t>
  </si>
  <si>
    <t>Rate 074/75</t>
  </si>
  <si>
    <r>
      <t>2.5 kg/cm</t>
    </r>
    <r>
      <rPr>
        <vertAlign val="superscript"/>
        <sz val="14"/>
        <rFont val="Times New Roman"/>
        <family val="1"/>
      </rPr>
      <t>2</t>
    </r>
  </si>
  <si>
    <r>
      <t>4 kg/cm</t>
    </r>
    <r>
      <rPr>
        <vertAlign val="superscript"/>
        <sz val="14"/>
        <rFont val="Times New Roman"/>
        <family val="1"/>
      </rPr>
      <t>2</t>
    </r>
  </si>
  <si>
    <r>
      <t>6 kg/cm</t>
    </r>
    <r>
      <rPr>
        <vertAlign val="superscript"/>
        <sz val="14"/>
        <rFont val="Times New Roman"/>
        <family val="1"/>
      </rPr>
      <t>2</t>
    </r>
  </si>
  <si>
    <r>
      <t>10 kg/cm</t>
    </r>
    <r>
      <rPr>
        <vertAlign val="superscript"/>
        <sz val="14"/>
        <rFont val="Times New Roman"/>
        <family val="1"/>
      </rPr>
      <t>2</t>
    </r>
  </si>
  <si>
    <t>!#=Unf; kmfOa/ ;DjGwL :jLs[t b/ /]6 -  !#Ü Eof6 afx]s_</t>
  </si>
  <si>
    <t xml:space="preserve"> cf=a= 2074÷75</t>
  </si>
  <si>
    <t>20 b]lv 40 dL= dL=</t>
  </si>
  <si>
    <t>12 b]lv 20 dL= dL=</t>
  </si>
  <si>
    <t>10 b]lv 12 dL= dL=</t>
  </si>
  <si>
    <t>10 dL= dL= eGbf d"lg -lh/f_</t>
  </si>
  <si>
    <t>lumbini</t>
  </si>
  <si>
    <t>&amp;=</t>
  </si>
  <si>
    <t>lr/fg sf&amp; ('jfgL</t>
  </si>
  <si>
    <t>u_ 10 ls= dL= eGbf dfly</t>
  </si>
  <si>
    <r>
      <rPr>
        <sz val="10"/>
        <rFont val="Fontasy Himali"/>
        <family val="5"/>
      </rPr>
      <t>5</t>
    </r>
    <r>
      <rPr>
        <sz val="13"/>
        <rFont val="Preeti"/>
      </rPr>
      <t xml:space="preserve"> dL=dL= lhK;d af]8{{ -jf6/ k"|km_</t>
    </r>
  </si>
  <si>
    <r>
      <rPr>
        <sz val="10"/>
        <rFont val="Fontasy Himali"/>
        <family val="5"/>
      </rPr>
      <t>10</t>
    </r>
    <r>
      <rPr>
        <sz val="13"/>
        <rFont val="Preeti"/>
      </rPr>
      <t xml:space="preserve"> dL=dL= lhK;d af]8{{ -jf6/ k"|km gePsf]_</t>
    </r>
  </si>
  <si>
    <t>lhK;d af]*{</t>
  </si>
  <si>
    <t>kmf]/Dofg-On]S^«Ls sfo{sf] nflu_</t>
  </si>
  <si>
    <t>3= lgdf{)fdf k|of]u x"g] lgdf{)f ;fdfu|L</t>
  </si>
  <si>
    <t xml:space="preserve">e';+/If)f sfof{no;+u ;DalGwt af]^ la?jf / cGo ;dfu|LM           </t>
  </si>
  <si>
    <r>
      <rPr>
        <b/>
        <sz val="9"/>
        <rFont val="Times New Roman"/>
        <family val="1"/>
      </rPr>
      <t>Aluminium sliding window without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(size-&gt;30sft)</t>
    </r>
  </si>
  <si>
    <r>
      <rPr>
        <b/>
        <sz val="9"/>
        <rFont val="Times New Roman"/>
        <family val="1"/>
      </rPr>
      <t>Aluminium sliding window with fixed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(size-&gt;30sft)</t>
    </r>
  </si>
  <si>
    <r>
      <rPr>
        <b/>
        <sz val="9"/>
        <rFont val="Times New Roman"/>
        <family val="1"/>
      </rPr>
      <t>Aluminium sliding window with sliding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(size-&gt;30sft)</t>
    </r>
  </si>
  <si>
    <r>
      <rPr>
        <b/>
        <sz val="9"/>
        <rFont val="Times New Roman"/>
        <family val="1"/>
      </rPr>
      <t>Aluminium sliding window without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(size-&lt;30sft)</t>
    </r>
  </si>
  <si>
    <r>
      <rPr>
        <b/>
        <sz val="9"/>
        <rFont val="Times New Roman"/>
        <family val="1"/>
      </rPr>
      <t>Aluminium sliding window with fixed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(size-&lt;30sft)</t>
    </r>
  </si>
  <si>
    <r>
      <rPr>
        <b/>
        <sz val="9"/>
        <rFont val="Times New Roman"/>
        <family val="1"/>
      </rPr>
      <t>Aluminium sliding window with sliding Ventilation</t>
    </r>
    <r>
      <rPr>
        <sz val="9"/>
        <rFont val="Times New Roman"/>
        <family val="1"/>
      </rPr>
      <t xml:space="preserve"> with naturally anodized aluminium (section 101.6mm x44mmx1.5mm) with  5mm th. clear glass &amp; steel net including meterials, labour, fixing &amp; fittings all complete (size-&lt;30sft)</t>
    </r>
  </si>
  <si>
    <r>
      <rPr>
        <b/>
        <sz val="9"/>
        <rFont val="Times New Roman"/>
        <family val="1"/>
      </rPr>
      <t>Aluminium ventilation louver</t>
    </r>
    <r>
      <rPr>
        <sz val="9"/>
        <rFont val="Times New Roman"/>
        <family val="1"/>
      </rPr>
      <t xml:space="preserve"> with naturally anodized aluminium (section 101.6mm x44mmx1.5mm) with 5mm thick clear glass including meterials, labour, fixing &amp; fittings all complete</t>
    </r>
  </si>
  <si>
    <t>Aluminium Partation  aluminium  (section 62mm x38mmx1.5mm)with 5mm thick clear glass  with water proof sheet including meterials, labour, fixing &amp; fittings all complete</t>
  </si>
  <si>
    <r>
      <rPr>
        <b/>
        <sz val="9"/>
        <rFont val="Times New Roman"/>
        <family val="1"/>
      </rPr>
      <t>Aluminium Swing doo</t>
    </r>
    <r>
      <rPr>
        <sz val="9"/>
        <rFont val="Times New Roman"/>
        <family val="1"/>
      </rPr>
      <t>r with naturally anodized aluminium (section 101.6mm x44mmx1.5mm) with 5mm thick clear glass including meterials, labour, fixing &amp; fittings all complete (size- &gt;21sft)</t>
    </r>
  </si>
  <si>
    <t>lgdf{)fdf k|of]u x"g] lgdf{)f ;fdfu|L</t>
  </si>
  <si>
    <t>vfg]kfgL ;DaGwL lkml^é; ;fdfu|L</t>
  </si>
  <si>
    <r>
      <t>1</t>
    </r>
    <r>
      <rPr>
        <sz val="11"/>
        <rFont val="Preeti"/>
      </rPr>
      <t>—</t>
    </r>
    <r>
      <rPr>
        <sz val="11"/>
        <rFont val="FONTASY_ HIMALI_ TT"/>
        <family val="5"/>
      </rPr>
      <t>2</t>
    </r>
  </si>
  <si>
    <r>
      <t>3</t>
    </r>
    <r>
      <rPr>
        <sz val="11"/>
        <rFont val="Preeti"/>
      </rPr>
      <t>—</t>
    </r>
    <r>
      <rPr>
        <sz val="11"/>
        <rFont val="FONTASY_ HIMALI_ TT"/>
        <family val="5"/>
      </rPr>
      <t>4</t>
    </r>
  </si>
  <si>
    <r>
      <t>5</t>
    </r>
    <r>
      <rPr>
        <sz val="11"/>
        <rFont val="Preeti"/>
      </rPr>
      <t>—</t>
    </r>
    <r>
      <rPr>
        <sz val="11"/>
        <rFont val="FONTASY_ HIMALI_ TT"/>
        <family val="5"/>
      </rPr>
      <t>8</t>
    </r>
  </si>
  <si>
    <r>
      <t>44</t>
    </r>
    <r>
      <rPr>
        <sz val="11"/>
        <rFont val="Preeti"/>
      </rPr>
      <t>—</t>
    </r>
    <r>
      <rPr>
        <sz val="11"/>
        <rFont val="FONTASY_ HIMALI_ TT"/>
        <family val="5"/>
      </rPr>
      <t>47</t>
    </r>
  </si>
  <si>
    <t>lg)f{o g+= 2</t>
  </si>
  <si>
    <t>lg)f{o g+=2</t>
  </si>
  <si>
    <t>lg)f{o g+=1</t>
  </si>
  <si>
    <t>pkl:ylt</t>
  </si>
  <si>
    <t>i-ii</t>
  </si>
  <si>
    <t>iii</t>
  </si>
  <si>
    <t>!</t>
  </si>
  <si>
    <r>
      <t>Elbow 45</t>
    </r>
    <r>
      <rPr>
        <sz val="10"/>
        <rFont val="Times New Roman MT Extra Bold"/>
        <family val="1"/>
      </rPr>
      <t>º</t>
    </r>
  </si>
  <si>
    <t>Rate 075/76</t>
  </si>
  <si>
    <t xml:space="preserve"> Corrugated Sheet width of 32"(1.2 mmthick)</t>
  </si>
  <si>
    <r>
      <t>14= d]l;g pks/)faf^ u/Lg] sfo{sf] b//]^ cf=j=073÷74</t>
    </r>
    <r>
      <rPr>
        <b/>
        <sz val="14"/>
        <rFont val="FONTASY_ HIMALI_ TT"/>
        <family val="5"/>
      </rPr>
      <t xml:space="preserve">             </t>
    </r>
  </si>
  <si>
    <t>cf=j= )&amp;$÷&amp;%</t>
  </si>
  <si>
    <t>cf=j= )&amp;%÷&amp;^</t>
  </si>
  <si>
    <r>
      <t>Pg=P;=163÷169 cg';f/sf] x]lj lh° sf]^]* lh=cfO{= d]; tf/ 2=70</t>
    </r>
    <r>
      <rPr>
        <sz val="10"/>
        <rFont val="Times New Roman"/>
        <family val="1"/>
      </rPr>
      <t>(ID)/</t>
    </r>
    <r>
      <rPr>
        <sz val="10"/>
        <rFont val="FONTASY_ HIMALI_ TT"/>
        <family val="5"/>
      </rPr>
      <t>3=7</t>
    </r>
    <r>
      <rPr>
        <sz val="10"/>
        <rFont val="Times New Roman"/>
        <family val="1"/>
      </rPr>
      <t>(OD)</t>
    </r>
    <r>
      <rPr>
        <sz val="10"/>
        <rFont val="FONTASY_ HIMALI_ TT"/>
        <family val="5"/>
      </rPr>
      <t xml:space="preserve"> ld=ld=, ;]ne]h tf/ 3=40</t>
    </r>
    <r>
      <rPr>
        <sz val="10"/>
        <rFont val="Times New Roman"/>
        <family val="1"/>
      </rPr>
      <t>(ID)/</t>
    </r>
    <r>
      <rPr>
        <sz val="10"/>
        <rFont val="FONTASY_ HIMALI_ TT"/>
        <family val="5"/>
      </rPr>
      <t>4=4</t>
    </r>
    <r>
      <rPr>
        <sz val="10"/>
        <rFont val="Times New Roman"/>
        <family val="1"/>
      </rPr>
      <t>(OD)</t>
    </r>
    <r>
      <rPr>
        <sz val="10"/>
        <rFont val="FONTASY_ HIMALI_ TT"/>
        <family val="5"/>
      </rPr>
      <t xml:space="preserve"> ld=ld=, n]l;é tf/ 2=20</t>
    </r>
    <r>
      <rPr>
        <sz val="10"/>
        <rFont val="Times New Roman"/>
        <family val="1"/>
      </rPr>
      <t>(ID)/</t>
    </r>
    <r>
      <rPr>
        <sz val="10"/>
        <rFont val="FONTASY_ HIMALI_ TT"/>
        <family val="5"/>
      </rPr>
      <t>3=2</t>
    </r>
    <r>
      <rPr>
        <sz val="10"/>
        <rFont val="Times New Roman"/>
        <family val="1"/>
      </rPr>
      <t>(OD)</t>
    </r>
    <r>
      <rPr>
        <sz val="10"/>
        <rFont val="FONTASY_ HIMALI_ TT"/>
        <family val="5"/>
      </rPr>
      <t xml:space="preserve"> ld=ld= k|of]u u/L *an l^\j:^]* x]S;fugn d]; ;fOh 100</t>
    </r>
    <r>
      <rPr>
        <sz val="12"/>
        <rFont val="Times New Roman"/>
        <family val="1"/>
      </rPr>
      <t>x</t>
    </r>
    <r>
      <rPr>
        <sz val="10"/>
        <rFont val="FONTASY_ HIMALI_ TT"/>
        <family val="5"/>
      </rPr>
      <t>120 ld=ld= sf] d]l;gaf^ a"g]sf] Uoflaog aS; -lkle;L sf]l^+u ;lxt_ -('jfgL afx]ssf] PS; km]S^«L d'No_</t>
    </r>
  </si>
  <si>
    <t>2=4</t>
  </si>
  <si>
    <t>2=4=1</t>
  </si>
  <si>
    <t xml:space="preserve">Sack Gabions/Cylindrical Gabions </t>
  </si>
  <si>
    <r>
      <t>Pg=P;=163÷169 cg';f/sf] x]lj lh° sf]^]* lh=cfO{= d]; tf/ 3=0 ld=ld=, ;]ne]h tf/ 3=90 ld=ld=, n]l;é tf/ 2=40 ld=ld= k|of]u u/L *an l^\j:^]* x]S;fugn d]; ;fOh 100</t>
    </r>
    <r>
      <rPr>
        <sz val="10"/>
        <rFont val="Times New Roman"/>
        <family val="1"/>
      </rPr>
      <t>x</t>
    </r>
    <r>
      <rPr>
        <sz val="10"/>
        <rFont val="FONTASY_ HIMALI_ TT"/>
        <family val="5"/>
      </rPr>
      <t>120 ld=ld= sf] d]l;gaf^ a"g]sf] Uoflaog aS;-('jfgL afx]ssf] PS; km]S^«L d'No</t>
    </r>
  </si>
  <si>
    <t>2=4=2</t>
  </si>
  <si>
    <t xml:space="preserve"> 1.5m*0.74m (0.74m dia)</t>
  </si>
  <si>
    <t>2=4=3</t>
  </si>
  <si>
    <r>
      <t xml:space="preserve">lj^'ldg 80÷100 u|]* </t>
    </r>
    <r>
      <rPr>
        <sz val="10"/>
        <rFont val="Times New Roman"/>
        <family val="1"/>
      </rPr>
      <t>VG-10</t>
    </r>
    <r>
      <rPr>
        <sz val="10"/>
        <rFont val="FONTASY_ HIMALI_ TT"/>
        <family val="5"/>
      </rPr>
      <t xml:space="preserve"> sf/vfgfsf] d"No cdn]vu+hsf]</t>
    </r>
  </si>
  <si>
    <r>
      <t>/a/ a]; lj^'ldg -</t>
    </r>
    <r>
      <rPr>
        <sz val="10"/>
        <rFont val="Times New Roman"/>
        <family val="1"/>
      </rPr>
      <t>CRMB-DIGO 50</t>
    </r>
    <r>
      <rPr>
        <sz val="10"/>
        <rFont val="FONTASY_ HIMALI_ TT"/>
        <family val="5"/>
      </rPr>
      <t xml:space="preserve">_ sf/vfgfsf] d"No </t>
    </r>
  </si>
  <si>
    <r>
      <t xml:space="preserve">lj^'ldg 60÷70 u|]* </t>
    </r>
    <r>
      <rPr>
        <sz val="10"/>
        <rFont val="Times New Roman"/>
        <family val="1"/>
      </rPr>
      <t>VG-30</t>
    </r>
    <r>
      <rPr>
        <sz val="10"/>
        <rFont val="FONTASY_ HIMALI_ TT"/>
        <family val="5"/>
      </rPr>
      <t xml:space="preserve"> sf/vfgfsf] d"No cdn]vu+hsf]</t>
    </r>
  </si>
  <si>
    <r>
      <t>/a/ a]; lj^'ldg -</t>
    </r>
    <r>
      <rPr>
        <sz val="10"/>
        <rFont val="Times New Roman"/>
        <family val="1"/>
      </rPr>
      <t>PMB-40</t>
    </r>
    <r>
      <rPr>
        <sz val="10"/>
        <rFont val="FONTASY_ HIMALI_ TT"/>
        <family val="5"/>
      </rPr>
      <t xml:space="preserve">_ sf/vfgfsf] d"No </t>
    </r>
  </si>
  <si>
    <t>Anstrip'</t>
  </si>
  <si>
    <t>5=17</t>
  </si>
  <si>
    <t>;]g]^/L ;fdfgsf] lkm^Lª Hofnf -;fdfgsf] k;n d"Nosf] cfwf/df sfod ug]{_</t>
  </si>
  <si>
    <t>nfO{^ *«fO{e/ -x=;=rf=;/x_</t>
  </si>
  <si>
    <t>!=</t>
  </si>
  <si>
    <r>
      <t xml:space="preserve">gf]6 </t>
    </r>
    <r>
      <rPr>
        <b/>
        <sz val="18"/>
        <rFont val="Preeti"/>
      </rPr>
      <t>M</t>
    </r>
  </si>
  <si>
    <t>k|lt s]=hL= ?= @^).–</t>
  </si>
  <si>
    <r>
      <t>40*11/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"</t>
    </r>
  </si>
  <si>
    <t>63*2"</t>
  </si>
  <si>
    <r>
      <t>75*2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"</t>
    </r>
  </si>
  <si>
    <t>Female Elbow:</t>
  </si>
  <si>
    <t>Bridge inspection Equipment</t>
  </si>
  <si>
    <t>Brain Italy AB 9s with Truck</t>
  </si>
  <si>
    <t xml:space="preserve">  cf=a=
2075÷76 sf] :jLs[t b/ /]^</t>
  </si>
  <si>
    <t xml:space="preserve">  cf=a= 2075÷76 sf] :jLs[t b/ /]^</t>
  </si>
  <si>
    <r>
      <t>9</t>
    </r>
    <r>
      <rPr>
        <sz val="11"/>
        <rFont val="Preeti"/>
      </rPr>
      <t>—</t>
    </r>
    <r>
      <rPr>
        <sz val="11"/>
        <rFont val="FONTASY_ HIMALI_ TT"/>
        <family val="5"/>
      </rPr>
      <t>12</t>
    </r>
  </si>
  <si>
    <r>
      <t>15</t>
    </r>
    <r>
      <rPr>
        <sz val="11"/>
        <rFont val="Preeti"/>
      </rPr>
      <t>—</t>
    </r>
    <r>
      <rPr>
        <sz val="11"/>
        <rFont val="FONTASY_ HIMALI_ TT"/>
        <family val="5"/>
      </rPr>
      <t>18</t>
    </r>
  </si>
  <si>
    <r>
      <t>21</t>
    </r>
    <r>
      <rPr>
        <sz val="11"/>
        <rFont val="Preeti"/>
      </rPr>
      <t>—</t>
    </r>
    <r>
      <rPr>
        <sz val="11"/>
        <rFont val="FONTASY_ HIMALI_ TT"/>
        <family val="5"/>
      </rPr>
      <t>22</t>
    </r>
  </si>
  <si>
    <r>
      <t>24</t>
    </r>
    <r>
      <rPr>
        <sz val="11"/>
        <rFont val="Preeti"/>
      </rPr>
      <t>—</t>
    </r>
    <r>
      <rPr>
        <sz val="11"/>
        <rFont val="FONTASY_ HIMALI_ TT"/>
        <family val="5"/>
      </rPr>
      <t>32</t>
    </r>
  </si>
  <si>
    <r>
      <t>34</t>
    </r>
    <r>
      <rPr>
        <sz val="11"/>
        <rFont val="Preeti"/>
      </rPr>
      <t>—</t>
    </r>
    <r>
      <rPr>
        <sz val="11"/>
        <rFont val="FONTASY_ HIMALI_ TT"/>
        <family val="5"/>
      </rPr>
      <t>35</t>
    </r>
  </si>
  <si>
    <r>
      <t>36</t>
    </r>
    <r>
      <rPr>
        <sz val="11"/>
        <rFont val="Preeti"/>
      </rPr>
      <t>—</t>
    </r>
    <r>
      <rPr>
        <sz val="11"/>
        <rFont val="FONTASY_ HIMALI_ TT"/>
        <family val="5"/>
      </rPr>
      <t>38</t>
    </r>
  </si>
  <si>
    <r>
      <t>41</t>
    </r>
    <r>
      <rPr>
        <sz val="11"/>
        <rFont val="Preeti"/>
      </rPr>
      <t>—</t>
    </r>
    <r>
      <rPr>
        <sz val="11"/>
        <rFont val="FONTASY_ HIMALI_ TT"/>
        <family val="5"/>
      </rPr>
      <t>43</t>
    </r>
  </si>
  <si>
    <t>dfly pNn]v gePsf 9'jfgLsf] xsdf k|rlnt sfg"g adf]lhd x'g] 5 .</t>
  </si>
  <si>
    <t>lgdf{0f ;fdfu|Lsf] 9'jfgL ;DaGwdf g]kfn ;/sf/n] :jLs[t u/]sf] gd{; k|of]u u/L cfjZostfg';f/ 9'jfgL ef8f sfod ug{ jfwf kg]{ 5}g .</t>
  </si>
  <si>
    <t>cf=a= 2074÷75</t>
  </si>
  <si>
    <t>&gt;j s^/ -kf]^]{jn d]l;g k|of]u u/L_</t>
  </si>
  <si>
    <t>k|lt #)^f</t>
  </si>
  <si>
    <t xml:space="preserve">  cf=a=
2076÷77 sf] :jLs[t b/ /]^</t>
  </si>
  <si>
    <t>Proposed</t>
  </si>
  <si>
    <t xml:space="preserve">  cf=a= 2076÷77 sf] :jLs[t b/ /]^</t>
  </si>
  <si>
    <r>
      <t xml:space="preserve">:jLs[t lhNnf b/ /]6 </t>
    </r>
    <r>
      <rPr>
        <b/>
        <sz val="12"/>
        <rFont val="Fontasy Himali"/>
        <family val="5"/>
      </rPr>
      <t xml:space="preserve">076/77 (13% </t>
    </r>
    <r>
      <rPr>
        <b/>
        <sz val="16"/>
        <rFont val="Preeti"/>
      </rPr>
      <t>Eof6 afx]s_</t>
    </r>
  </si>
  <si>
    <r>
      <t xml:space="preserve">:jLs[t lhNnf b/ /]6 </t>
    </r>
    <r>
      <rPr>
        <b/>
        <u/>
        <sz val="12"/>
        <rFont val="Fontasy Himali"/>
        <family val="5"/>
      </rPr>
      <t xml:space="preserve">076/77 (13 % </t>
    </r>
    <r>
      <rPr>
        <b/>
        <u/>
        <sz val="16"/>
        <rFont val="Preeti"/>
      </rPr>
      <t>Eof6 afx]s_</t>
    </r>
  </si>
  <si>
    <r>
      <t xml:space="preserve">7=3 kL=kL=cf/ lkml^é; </t>
    </r>
    <r>
      <rPr>
        <b/>
        <sz val="11"/>
        <rFont val="FONTASY_ HIMALI_ TT"/>
        <family val="5"/>
      </rPr>
      <t>-cf=j=076÷77 sf] :jLs[t lhNnf b/ /]^ 13</t>
    </r>
    <r>
      <rPr>
        <b/>
        <sz val="18"/>
        <rFont val="Preeti"/>
      </rPr>
      <t>Ü</t>
    </r>
    <r>
      <rPr>
        <b/>
        <sz val="11"/>
        <rFont val="FONTASY_ HIMALI_ TT"/>
        <family val="5"/>
      </rPr>
      <t xml:space="preserve"> Eof^ afx]s _</t>
    </r>
  </si>
  <si>
    <r>
      <rPr>
        <b/>
        <sz val="20"/>
        <rFont val="Preeti"/>
      </rPr>
      <t>&amp;=$</t>
    </r>
    <r>
      <rPr>
        <b/>
        <sz val="18"/>
        <rFont val="Preeti"/>
      </rPr>
      <t xml:space="preserve"> </t>
    </r>
    <r>
      <rPr>
        <b/>
        <sz val="18"/>
        <rFont val="Times New Roman"/>
        <family val="1"/>
      </rPr>
      <t>U-PVC SWR Fittings</t>
    </r>
    <r>
      <rPr>
        <b/>
        <sz val="18"/>
        <rFont val="Preeti"/>
      </rPr>
      <t xml:space="preserve"> </t>
    </r>
    <r>
      <rPr>
        <b/>
        <sz val="11"/>
        <rFont val="FONTASY_HIMALI_TT"/>
        <family val="5"/>
      </rPr>
      <t xml:space="preserve">-cf=j=076÷77 sf] :jLs[t b/ /]^ 13 </t>
    </r>
    <r>
      <rPr>
        <b/>
        <sz val="11"/>
        <rFont val="Preeti"/>
      </rPr>
      <t>Ü</t>
    </r>
    <r>
      <rPr>
        <b/>
        <sz val="11"/>
        <rFont val="FONTASY_HIMALI_TT"/>
        <family val="5"/>
      </rPr>
      <t xml:space="preserve"> Eof^ afx]s_</t>
    </r>
  </si>
  <si>
    <t>gjnk/f;L -ab{#f^ ;":tf k'j{_ lhNnfsf] cf=j=076÷77 sf] :jLs[t lhNnf b/ /]^</t>
  </si>
  <si>
    <r>
      <t xml:space="preserve">12= d]lzg, cf}hf/ tyf pks/)fsf] ef*f b/ ;DaGwL              </t>
    </r>
    <r>
      <rPr>
        <b/>
        <sz val="11"/>
        <color theme="1"/>
        <rFont val="FONTASY_ HIMALI_ TT"/>
        <family val="5"/>
      </rPr>
      <t>-cf=j=075÷76 sf] :jLs[t b/ /]^ 13</t>
    </r>
    <r>
      <rPr>
        <b/>
        <sz val="16"/>
        <color theme="1"/>
        <rFont val="Preeti"/>
      </rPr>
      <t>Ü</t>
    </r>
    <r>
      <rPr>
        <b/>
        <sz val="11"/>
        <color theme="1"/>
        <rFont val="FONTASY_ HIMALI_ TT"/>
        <family val="5"/>
      </rPr>
      <t xml:space="preserve"> Eof^ / O{Gwg afx]s_</t>
    </r>
  </si>
  <si>
    <t>Rate 076/77</t>
  </si>
  <si>
    <t>cf=j= )&amp;^÷&amp;&amp;</t>
  </si>
  <si>
    <t>cf=a=
2076÷77 sf] :jLs[t b/ /]^</t>
  </si>
  <si>
    <t xml:space="preserve">cf=j=076÷77 </t>
  </si>
  <si>
    <t>cfiff( 2076</t>
  </si>
  <si>
    <t>13 k|ltzt Eof^ jfx]s</t>
  </si>
  <si>
    <t>cf=j=)&amp;^÷&amp;&amp; sf] nflu lgwf{l/t o; b/ /]6df pNn]v ePsfsf] xsdf o;} adf]lhd x'g] o;df pNn]v gePsf sf] xsdf k|rlnt :yfgLo ahf/ efp cg';f/sf] b/ /]6nfO{ cfwf/ dfGg]  lg0f{o ul/of] .</t>
  </si>
  <si>
    <r>
      <t xml:space="preserve"> </t>
    </r>
    <r>
      <rPr>
        <sz val="22"/>
        <rFont val="FONTASY_ HIMALI_ TT"/>
        <family val="5"/>
      </rPr>
      <t>gjnk/f;L -ab{#f^ ;":tf k"j{_ lhNnfsf] :jLs[t lhNnf b/ /]^</t>
    </r>
  </si>
  <si>
    <t>k'jf{wf/ ljsf; sfof{no gjnk/f;L -ab{#f^ ;":tf k"j{_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</si>
</sst>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_);_(* \(#,##0.0\);_(* &quot;-&quot;??_);_(@_)"/>
    <numFmt numFmtId="167" formatCode="0.0"/>
    <numFmt numFmtId="168" formatCode="0.000"/>
  </numFmts>
  <fonts count="1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FONTASY_ HIMALI_ TT"/>
      <family val="5"/>
    </font>
    <font>
      <sz val="12"/>
      <name val="FONTASY_HIMALI_TT"/>
      <family val="5"/>
    </font>
    <font>
      <sz val="14"/>
      <name val="FONTASY_ HIMALI_ TT"/>
      <family val="5"/>
    </font>
    <font>
      <sz val="16"/>
      <name val="FONTASY_ HIMALI_ TT"/>
      <family val="5"/>
    </font>
    <font>
      <sz val="12"/>
      <name val="FONTASY_ HIMALI_ TT"/>
      <family val="5"/>
    </font>
    <font>
      <b/>
      <sz val="18"/>
      <name val="FONTASY_ HIMALI_ TT"/>
      <family val="5"/>
    </font>
    <font>
      <u/>
      <sz val="12"/>
      <name val="FONTASY_ HIMALI_ TT"/>
      <family val="5"/>
    </font>
    <font>
      <b/>
      <sz val="12"/>
      <name val="FONTASY_ HIMALI_ TT"/>
      <family val="5"/>
    </font>
    <font>
      <sz val="10"/>
      <name val="Arial"/>
      <family val="2"/>
    </font>
    <font>
      <b/>
      <sz val="14"/>
      <name val="FONTASY_ HIMALI_ TT"/>
      <family val="5"/>
    </font>
    <font>
      <sz val="11"/>
      <name val="FONTASY_HIMALI_TT"/>
      <family val="5"/>
    </font>
    <font>
      <sz val="11"/>
      <name val="Preeti"/>
    </font>
    <font>
      <sz val="11"/>
      <name val="FangSong"/>
      <family val="3"/>
    </font>
    <font>
      <b/>
      <sz val="16"/>
      <name val="FONTASY_ HIMALI_ TT"/>
      <family val="5"/>
    </font>
    <font>
      <b/>
      <sz val="11"/>
      <name val="FONTASY_ HIMALI_ TT"/>
      <family val="5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FONTASY_ HIMALI_ TT"/>
      <family val="5"/>
    </font>
    <font>
      <sz val="8"/>
      <name val="FONTASY_ HIMALI_ TT"/>
      <family val="5"/>
    </font>
    <font>
      <sz val="8"/>
      <name val="Arial"/>
      <family val="2"/>
    </font>
    <font>
      <sz val="9"/>
      <name val="FONTASY_ HIMALI_ TT"/>
      <family val="5"/>
    </font>
    <font>
      <sz val="10"/>
      <name val="FONTASY_ HIMALI_ TT"/>
      <family val="5"/>
    </font>
    <font>
      <b/>
      <sz val="16"/>
      <name val="Preeti"/>
    </font>
    <font>
      <b/>
      <sz val="15"/>
      <name val="Preeti"/>
    </font>
    <font>
      <sz val="11"/>
      <name val="Fontasy Himali"/>
      <family val="5"/>
    </font>
    <font>
      <sz val="8"/>
      <name val="Mercantile"/>
      <family val="5"/>
    </font>
    <font>
      <sz val="9"/>
      <name val="Arial"/>
      <family val="2"/>
    </font>
    <font>
      <b/>
      <sz val="8"/>
      <name val="FONTASY_ HIMALI_ TT"/>
      <family val="5"/>
    </font>
    <font>
      <b/>
      <sz val="11"/>
      <name val="Fontasy Himali"/>
      <family val="5"/>
    </font>
    <font>
      <b/>
      <sz val="9"/>
      <name val="Preeti"/>
    </font>
    <font>
      <sz val="8"/>
      <name val="Fontasy Himali"/>
      <family val="5"/>
    </font>
    <font>
      <b/>
      <sz val="11"/>
      <name val="Mercantile"/>
      <family val="5"/>
    </font>
    <font>
      <sz val="11"/>
      <name val="Mercantile"/>
      <family val="5"/>
    </font>
    <font>
      <sz val="10"/>
      <name val="Century Gothic"/>
      <family val="2"/>
    </font>
    <font>
      <b/>
      <u/>
      <sz val="18"/>
      <name val="Preeti"/>
    </font>
    <font>
      <b/>
      <sz val="18"/>
      <name val="Preeti"/>
    </font>
    <font>
      <b/>
      <sz val="14"/>
      <name val="Preeti"/>
    </font>
    <font>
      <b/>
      <sz val="10"/>
      <name val="FONTASY_ HIMALI_ TT"/>
      <family val="5"/>
    </font>
    <font>
      <sz val="10"/>
      <name val="FONTASY_HIMALI_TT"/>
      <family val="5"/>
    </font>
    <font>
      <b/>
      <sz val="10"/>
      <name val="FONTASY_HIMALI_TT"/>
      <family val="5"/>
    </font>
    <font>
      <sz val="12"/>
      <name val="Preeti"/>
    </font>
    <font>
      <sz val="10"/>
      <name val="Times New Roman"/>
      <family val="1"/>
    </font>
    <font>
      <sz val="10"/>
      <name val="Arial"/>
      <family val="1"/>
    </font>
    <font>
      <b/>
      <sz val="11"/>
      <name val="Preeti"/>
    </font>
    <font>
      <sz val="11"/>
      <name val="Times New Roman"/>
      <family val="1"/>
    </font>
    <font>
      <sz val="14"/>
      <name val="Preeti"/>
    </font>
    <font>
      <sz val="13"/>
      <name val="Preeti"/>
    </font>
    <font>
      <b/>
      <sz val="10"/>
      <name val="Times New Roman"/>
      <family val="1"/>
    </font>
    <font>
      <sz val="9"/>
      <name val="Times New Roman"/>
      <family val="1"/>
    </font>
    <font>
      <b/>
      <u/>
      <sz val="10"/>
      <name val="Times New Roman"/>
      <family val="1"/>
    </font>
    <font>
      <u/>
      <sz val="9"/>
      <name val="Times New Roman"/>
      <family val="1"/>
    </font>
    <font>
      <sz val="9"/>
      <color rgb="FFFF0000"/>
      <name val="FONTASY_ HIMALI_ TT"/>
      <family val="5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theme="1"/>
      <name val="FONTASY_ HIMALI_ TT"/>
      <family val="5"/>
    </font>
    <font>
      <b/>
      <sz val="10"/>
      <color theme="1"/>
      <name val="Arial"/>
      <family val="2"/>
    </font>
    <font>
      <sz val="10"/>
      <color theme="1"/>
      <name val="FONTASY_ HIMALI_ TT"/>
      <family val="5"/>
    </font>
    <font>
      <b/>
      <sz val="10"/>
      <color theme="1"/>
      <name val="FONTASY_HIMALI_TT"/>
      <family val="5"/>
    </font>
    <font>
      <b/>
      <sz val="9"/>
      <color theme="1"/>
      <name val="FONTASY_ HIMALI_ TT"/>
      <family val="5"/>
    </font>
    <font>
      <sz val="10"/>
      <color rgb="FFFF0000"/>
      <name val="FONTASY_ HIMALI_ TT"/>
      <family val="5"/>
    </font>
    <font>
      <sz val="10"/>
      <name val="Fontasy Roman Himali"/>
    </font>
    <font>
      <sz val="10"/>
      <name val="Preeti"/>
    </font>
    <font>
      <sz val="9"/>
      <name val="FONTASY_HIMALI_TT"/>
      <family val="5"/>
    </font>
    <font>
      <sz val="10"/>
      <name val="Eras Light ITC"/>
      <family val="2"/>
    </font>
    <font>
      <sz val="8"/>
      <name val="Ati"/>
    </font>
    <font>
      <b/>
      <sz val="9"/>
      <name val="Times New Roman"/>
      <family val="1"/>
    </font>
    <font>
      <b/>
      <sz val="9"/>
      <name val="FONTASY_HIMALI_TT"/>
      <family val="5"/>
    </font>
    <font>
      <sz val="10"/>
      <name val="Times New Roman Baltic"/>
      <family val="1"/>
      <charset val="186"/>
    </font>
    <font>
      <b/>
      <sz val="20"/>
      <name val="Preeti"/>
    </font>
    <font>
      <b/>
      <sz val="18"/>
      <name val="Times New Roman"/>
      <family val="1"/>
    </font>
    <font>
      <sz val="16"/>
      <name val="Preeti"/>
    </font>
    <font>
      <b/>
      <sz val="12"/>
      <name val="Fontasy Himali"/>
      <family val="5"/>
    </font>
    <font>
      <sz val="16"/>
      <name val="Times New Roman"/>
      <family val="1"/>
    </font>
    <font>
      <vertAlign val="superscript"/>
      <sz val="16"/>
      <name val="Times New Roman"/>
      <family val="1"/>
    </font>
    <font>
      <sz val="13"/>
      <name val="Fontasy Himali"/>
      <family val="5"/>
    </font>
    <font>
      <sz val="16"/>
      <color rgb="FFFF0000"/>
      <name val="Preeti"/>
    </font>
    <font>
      <sz val="12"/>
      <name val="Fontasy Himali"/>
      <family val="5"/>
    </font>
    <font>
      <b/>
      <sz val="16"/>
      <name val="Times New Roman"/>
      <family val="1"/>
    </font>
    <font>
      <b/>
      <u/>
      <sz val="16"/>
      <name val="Preeti"/>
    </font>
    <font>
      <b/>
      <u/>
      <sz val="12"/>
      <name val="Fontasy Himali"/>
      <family val="5"/>
    </font>
    <font>
      <vertAlign val="superscript"/>
      <sz val="12"/>
      <name val="Times New Roman"/>
      <family val="1"/>
    </font>
    <font>
      <sz val="14"/>
      <name val="Fontasy Himali"/>
      <family val="5"/>
    </font>
    <font>
      <sz val="10"/>
      <name val="Times New Roman MT Extra Bold"/>
      <family val="1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b/>
      <sz val="11"/>
      <name val="FONTASY_HIMALI_TT"/>
      <family val="5"/>
    </font>
    <font>
      <b/>
      <sz val="12"/>
      <name val="Times New Roman"/>
      <family val="1"/>
    </font>
    <font>
      <sz val="11"/>
      <name val="Arial"/>
      <family val="2"/>
    </font>
    <font>
      <b/>
      <sz val="10"/>
      <name val="Aral"/>
    </font>
    <font>
      <b/>
      <sz val="10"/>
      <name val="Aril"/>
    </font>
    <font>
      <vertAlign val="superscript"/>
      <sz val="10"/>
      <name val="Arial"/>
      <family val="2"/>
    </font>
    <font>
      <sz val="11"/>
      <color theme="1"/>
      <name val="Times New Roman"/>
      <family val="1"/>
    </font>
    <font>
      <i/>
      <u/>
      <sz val="10"/>
      <name val="Arial"/>
      <family val="2"/>
    </font>
    <font>
      <sz val="11"/>
      <color theme="1"/>
      <name val="Preeti"/>
    </font>
    <font>
      <sz val="10"/>
      <name val="Arail"/>
    </font>
    <font>
      <sz val="10"/>
      <name val="EuroRoman"/>
      <charset val="2"/>
    </font>
    <font>
      <b/>
      <sz val="10"/>
      <name val="DDT-New"/>
      <family val="5"/>
    </font>
    <font>
      <b/>
      <sz val="11"/>
      <name val="Times New Roman"/>
      <family val="1"/>
    </font>
    <font>
      <b/>
      <u/>
      <sz val="10"/>
      <name val="FONTASY_ HIMALI_ TT"/>
      <family val="5"/>
    </font>
    <font>
      <b/>
      <sz val="16"/>
      <color theme="1"/>
      <name val="FONTASY_ HIMALI_ TT"/>
      <family val="5"/>
    </font>
    <font>
      <b/>
      <sz val="11"/>
      <color theme="1"/>
      <name val="FONTASY_ HIMALI_ TT"/>
      <family val="5"/>
    </font>
    <font>
      <b/>
      <sz val="16"/>
      <color theme="1"/>
      <name val="Preeti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Preeti"/>
    </font>
    <font>
      <b/>
      <u/>
      <sz val="14"/>
      <name val="FONTASY_ HIMALI_ TT"/>
      <family val="5"/>
    </font>
    <font>
      <sz val="8"/>
      <name val="Times New Roman"/>
      <family val="1"/>
    </font>
    <font>
      <sz val="10"/>
      <name val="Fontasy Himali"/>
      <family val="5"/>
    </font>
    <font>
      <sz val="10"/>
      <color theme="1"/>
      <name val="Fontasy Himali"/>
      <family val="5"/>
    </font>
    <font>
      <vertAlign val="superscript"/>
      <sz val="14"/>
      <name val="Times New Roman"/>
      <family val="1"/>
    </font>
    <font>
      <sz val="7"/>
      <name val="Mercantile"/>
      <family val="5"/>
    </font>
    <font>
      <sz val="8"/>
      <name val="Preeti"/>
    </font>
    <font>
      <u/>
      <sz val="11"/>
      <color theme="10"/>
      <name val="Calibri"/>
      <family val="2"/>
    </font>
    <font>
      <sz val="13"/>
      <name val="FONTASY_ HIMALI_ TT"/>
      <family val="5"/>
    </font>
    <font>
      <sz val="9"/>
      <name val="Calibri"/>
      <family val="2"/>
      <scheme val="minor"/>
    </font>
    <font>
      <b/>
      <sz val="12"/>
      <name val="Preeti"/>
    </font>
    <font>
      <sz val="18"/>
      <name val="Preeti"/>
    </font>
    <font>
      <b/>
      <sz val="13"/>
      <name val="FONTASY_ HIMALI_ TT"/>
      <family val="5"/>
    </font>
    <font>
      <sz val="11"/>
      <color rgb="FFFF0000"/>
      <name val="FONTASY_ HIMALI_ TT"/>
      <family val="5"/>
    </font>
    <font>
      <sz val="8"/>
      <color rgb="FFFF0000"/>
      <name val="Arial"/>
      <family val="2"/>
    </font>
    <font>
      <b/>
      <sz val="10"/>
      <name val="Fontasy Himali"/>
      <family val="5"/>
    </font>
    <font>
      <sz val="10"/>
      <color rgb="FFFF0000"/>
      <name val="Arial"/>
      <family val="2"/>
    </font>
    <font>
      <sz val="24"/>
      <name val="FONTASY_ HIMALI_ TT"/>
      <family val="5"/>
    </font>
    <font>
      <sz val="22"/>
      <name val="FONTASY_ HIMALI_ TT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37">
    <xf numFmtId="0" fontId="0" fillId="0" borderId="0" xfId="0"/>
    <xf numFmtId="0" fontId="5" fillId="0" borderId="0" xfId="1" applyFont="1"/>
    <xf numFmtId="0" fontId="8" fillId="0" borderId="2" xfId="1" applyFont="1" applyBorder="1"/>
    <xf numFmtId="0" fontId="8" fillId="0" borderId="0" xfId="1" applyFont="1" applyBorder="1"/>
    <xf numFmtId="0" fontId="8" fillId="0" borderId="3" xfId="1" applyFont="1" applyBorder="1"/>
    <xf numFmtId="0" fontId="14" fillId="0" borderId="0" xfId="1" applyFont="1"/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0" xfId="1" applyAlignment="1">
      <alignment vertical="center"/>
    </xf>
    <xf numFmtId="0" fontId="19" fillId="0" borderId="1" xfId="1" applyFont="1" applyBorder="1"/>
    <xf numFmtId="0" fontId="3" fillId="0" borderId="0" xfId="1"/>
    <xf numFmtId="0" fontId="19" fillId="0" borderId="0" xfId="1" applyFont="1" applyBorder="1"/>
    <xf numFmtId="2" fontId="18" fillId="3" borderId="24" xfId="1" applyNumberFormat="1" applyFont="1" applyFill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 wrapText="1"/>
    </xf>
    <xf numFmtId="2" fontId="4" fillId="0" borderId="27" xfId="1" applyNumberFormat="1" applyFont="1" applyBorder="1" applyAlignment="1">
      <alignment horizontal="left" wrapText="1"/>
    </xf>
    <xf numFmtId="2" fontId="22" fillId="0" borderId="27" xfId="1" applyNumberFormat="1" applyFont="1" applyBorder="1" applyAlignment="1">
      <alignment horizontal="center" wrapText="1"/>
    </xf>
    <xf numFmtId="1" fontId="4" fillId="0" borderId="27" xfId="1" applyNumberFormat="1" applyFont="1" applyBorder="1" applyAlignment="1">
      <alignment horizontal="right"/>
    </xf>
    <xf numFmtId="1" fontId="4" fillId="0" borderId="9" xfId="1" applyNumberFormat="1" applyFont="1" applyBorder="1" applyAlignment="1">
      <alignment horizontal="right"/>
    </xf>
    <xf numFmtId="1" fontId="23" fillId="0" borderId="28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 wrapText="1"/>
    </xf>
    <xf numFmtId="2" fontId="4" fillId="0" borderId="29" xfId="1" applyNumberFormat="1" applyFont="1" applyBorder="1" applyAlignment="1">
      <alignment horizontal="left" wrapText="1"/>
    </xf>
    <xf numFmtId="2" fontId="4" fillId="0" borderId="29" xfId="1" applyNumberFormat="1" applyFont="1" applyBorder="1" applyAlignment="1">
      <alignment horizontal="center"/>
    </xf>
    <xf numFmtId="1" fontId="4" fillId="0" borderId="29" xfId="1" applyNumberFormat="1" applyFont="1" applyBorder="1" applyAlignment="1">
      <alignment horizontal="right"/>
    </xf>
    <xf numFmtId="1" fontId="4" fillId="0" borderId="29" xfId="1" applyNumberFormat="1" applyFont="1" applyFill="1" applyBorder="1" applyAlignment="1">
      <alignment horizontal="right"/>
    </xf>
    <xf numFmtId="1" fontId="4" fillId="0" borderId="11" xfId="1" applyNumberFormat="1" applyFont="1" applyBorder="1" applyAlignment="1">
      <alignment horizontal="center" vertical="center" wrapText="1"/>
    </xf>
    <xf numFmtId="1" fontId="4" fillId="0" borderId="27" xfId="1" applyNumberFormat="1" applyFont="1" applyFill="1" applyBorder="1" applyAlignment="1">
      <alignment horizontal="right"/>
    </xf>
    <xf numFmtId="2" fontId="22" fillId="0" borderId="29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vertical="center"/>
    </xf>
    <xf numFmtId="1" fontId="4" fillId="0" borderId="27" xfId="1" applyNumberFormat="1" applyFont="1" applyBorder="1" applyAlignment="1">
      <alignment horizontal="right" vertical="center"/>
    </xf>
    <xf numFmtId="1" fontId="4" fillId="0" borderId="9" xfId="1" applyNumberFormat="1" applyFont="1" applyBorder="1" applyAlignment="1">
      <alignment horizontal="right" vertical="center"/>
    </xf>
    <xf numFmtId="2" fontId="4" fillId="0" borderId="29" xfId="1" applyNumberFormat="1" applyFont="1" applyBorder="1" applyAlignment="1">
      <alignment vertical="center" wrapText="1"/>
    </xf>
    <xf numFmtId="2" fontId="22" fillId="0" borderId="29" xfId="1" applyNumberFormat="1" applyFont="1" applyBorder="1" applyAlignment="1">
      <alignment horizontal="center" vertical="center" wrapText="1"/>
    </xf>
    <xf numFmtId="1" fontId="4" fillId="0" borderId="29" xfId="1" applyNumberFormat="1" applyFont="1" applyBorder="1" applyAlignment="1">
      <alignment horizontal="right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29" xfId="1" applyNumberFormat="1" applyFont="1" applyFill="1" applyBorder="1" applyAlignment="1">
      <alignment horizontal="right" vertical="center"/>
    </xf>
    <xf numFmtId="2" fontId="4" fillId="0" borderId="29" xfId="1" applyNumberFormat="1" applyFont="1" applyBorder="1" applyAlignment="1">
      <alignment horizontal="left" vertical="center" wrapText="1"/>
    </xf>
    <xf numFmtId="1" fontId="4" fillId="0" borderId="29" xfId="1" applyNumberFormat="1" applyFont="1" applyBorder="1" applyAlignment="1">
      <alignment horizontal="right" vertical="center" wrapText="1"/>
    </xf>
    <xf numFmtId="2" fontId="4" fillId="0" borderId="29" xfId="1" applyNumberFormat="1" applyFont="1" applyBorder="1" applyAlignment="1">
      <alignment horizontal="left" vertical="top" wrapText="1"/>
    </xf>
    <xf numFmtId="2" fontId="22" fillId="0" borderId="29" xfId="1" applyNumberFormat="1" applyFont="1" applyBorder="1" applyAlignment="1">
      <alignment horizontal="center" wrapText="1"/>
    </xf>
    <xf numFmtId="1" fontId="4" fillId="0" borderId="29" xfId="1" applyNumberFormat="1" applyFont="1" applyBorder="1" applyAlignment="1">
      <alignment horizontal="right" wrapText="1"/>
    </xf>
    <xf numFmtId="0" fontId="25" fillId="0" borderId="0" xfId="1" applyFont="1"/>
    <xf numFmtId="1" fontId="4" fillId="0" borderId="23" xfId="1" applyNumberFormat="1" applyFont="1" applyBorder="1" applyAlignment="1">
      <alignment horizontal="center" vertical="center" wrapText="1"/>
    </xf>
    <xf numFmtId="2" fontId="4" fillId="0" borderId="24" xfId="1" applyNumberFormat="1" applyFont="1" applyBorder="1" applyAlignment="1">
      <alignment horizontal="left" vertical="center" wrapText="1"/>
    </xf>
    <xf numFmtId="2" fontId="22" fillId="0" borderId="24" xfId="1" applyNumberFormat="1" applyFont="1" applyBorder="1" applyAlignment="1">
      <alignment horizontal="center" vertical="center" wrapText="1"/>
    </xf>
    <xf numFmtId="1" fontId="4" fillId="0" borderId="24" xfId="1" applyNumberFormat="1" applyFont="1" applyBorder="1" applyAlignment="1">
      <alignment horizontal="right" vertical="center"/>
    </xf>
    <xf numFmtId="1" fontId="4" fillId="0" borderId="24" xfId="1" applyNumberFormat="1" applyFont="1" applyFill="1" applyBorder="1" applyAlignment="1">
      <alignment horizontal="right" vertical="center"/>
    </xf>
    <xf numFmtId="0" fontId="3" fillId="0" borderId="24" xfId="1" applyBorder="1" applyAlignment="1">
      <alignment vertical="center"/>
    </xf>
    <xf numFmtId="0" fontId="3" fillId="0" borderId="13" xfId="1" applyBorder="1" applyAlignment="1">
      <alignment vertical="center"/>
    </xf>
    <xf numFmtId="0" fontId="3" fillId="0" borderId="30" xfId="1" applyBorder="1" applyAlignment="1">
      <alignment vertical="center"/>
    </xf>
    <xf numFmtId="0" fontId="12" fillId="0" borderId="29" xfId="1" applyFont="1" applyBorder="1"/>
    <xf numFmtId="0" fontId="21" fillId="0" borderId="27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43" fontId="28" fillId="0" borderId="27" xfId="2" applyFont="1" applyBorder="1" applyAlignment="1">
      <alignment vertical="center"/>
    </xf>
    <xf numFmtId="43" fontId="28" fillId="0" borderId="9" xfId="2" applyFont="1" applyBorder="1" applyAlignment="1">
      <alignment vertical="center"/>
    </xf>
    <xf numFmtId="43" fontId="29" fillId="0" borderId="28" xfId="2" applyFont="1" applyBorder="1" applyAlignment="1">
      <alignment vertical="center"/>
    </xf>
    <xf numFmtId="0" fontId="24" fillId="0" borderId="29" xfId="1" applyFont="1" applyBorder="1" applyAlignment="1">
      <alignment vertical="center" wrapText="1"/>
    </xf>
    <xf numFmtId="0" fontId="22" fillId="0" borderId="29" xfId="1" applyFont="1" applyBorder="1" applyAlignment="1">
      <alignment horizontal="center" vertical="center" wrapText="1"/>
    </xf>
    <xf numFmtId="43" fontId="28" fillId="0" borderId="29" xfId="2" applyNumberFormat="1" applyFont="1" applyBorder="1" applyAlignment="1">
      <alignment horizontal="right" vertical="center"/>
    </xf>
    <xf numFmtId="43" fontId="28" fillId="0" borderId="29" xfId="2" applyFont="1" applyBorder="1" applyAlignment="1">
      <alignment vertical="center"/>
    </xf>
    <xf numFmtId="164" fontId="29" fillId="0" borderId="33" xfId="2" applyNumberFormat="1" applyFont="1" applyBorder="1" applyAlignment="1">
      <alignment horizontal="center" vertical="center"/>
    </xf>
    <xf numFmtId="43" fontId="3" fillId="0" borderId="0" xfId="1" applyNumberFormat="1"/>
    <xf numFmtId="164" fontId="29" fillId="0" borderId="33" xfId="2" applyNumberFormat="1" applyFont="1" applyBorder="1" applyAlignment="1">
      <alignment vertical="center"/>
    </xf>
    <xf numFmtId="43" fontId="29" fillId="0" borderId="33" xfId="2" applyNumberFormat="1" applyFont="1" applyBorder="1" applyAlignment="1">
      <alignment vertical="center"/>
    </xf>
    <xf numFmtId="0" fontId="24" fillId="0" borderId="29" xfId="1" applyFont="1" applyBorder="1" applyAlignment="1">
      <alignment vertical="center"/>
    </xf>
    <xf numFmtId="164" fontId="28" fillId="0" borderId="29" xfId="2" applyNumberFormat="1" applyFont="1" applyBorder="1" applyAlignment="1">
      <alignment horizontal="right" vertical="center"/>
    </xf>
    <xf numFmtId="0" fontId="18" fillId="0" borderId="11" xfId="1" applyFont="1" applyBorder="1" applyAlignment="1">
      <alignment horizontal="center" vertical="center"/>
    </xf>
    <xf numFmtId="0" fontId="21" fillId="0" borderId="29" xfId="1" applyFont="1" applyBorder="1" applyAlignment="1">
      <alignment vertical="center"/>
    </xf>
    <xf numFmtId="0" fontId="31" fillId="0" borderId="29" xfId="1" applyFont="1" applyBorder="1" applyAlignment="1">
      <alignment horizontal="center" vertical="center" wrapText="1"/>
    </xf>
    <xf numFmtId="43" fontId="32" fillId="0" borderId="29" xfId="2" applyNumberFormat="1" applyFont="1" applyBorder="1" applyAlignment="1">
      <alignment horizontal="right" vertical="center"/>
    </xf>
    <xf numFmtId="0" fontId="19" fillId="0" borderId="0" xfId="1" applyFont="1"/>
    <xf numFmtId="0" fontId="24" fillId="0" borderId="29" xfId="1" applyFont="1" applyBorder="1" applyAlignment="1">
      <alignment horizontal="left" vertical="center"/>
    </xf>
    <xf numFmtId="0" fontId="24" fillId="0" borderId="29" xfId="1" applyFont="1" applyBorder="1" applyAlignment="1">
      <alignment horizontal="left" vertical="center" indent="5"/>
    </xf>
    <xf numFmtId="0" fontId="21" fillId="0" borderId="29" xfId="1" applyFont="1" applyBorder="1" applyAlignment="1">
      <alignment horizontal="left" vertical="center" wrapText="1"/>
    </xf>
    <xf numFmtId="43" fontId="32" fillId="0" borderId="29" xfId="1" applyNumberFormat="1" applyFont="1" applyBorder="1" applyAlignment="1">
      <alignment horizontal="right" vertical="center"/>
    </xf>
    <xf numFmtId="165" fontId="32" fillId="0" borderId="29" xfId="1" applyNumberFormat="1" applyFont="1" applyBorder="1" applyAlignment="1">
      <alignment horizontal="right" vertical="center"/>
    </xf>
    <xf numFmtId="0" fontId="22" fillId="0" borderId="29" xfId="1" applyFont="1" applyBorder="1" applyAlignment="1">
      <alignment horizontal="center" vertical="center"/>
    </xf>
    <xf numFmtId="0" fontId="24" fillId="0" borderId="29" xfId="1" applyFont="1" applyBorder="1" applyAlignment="1">
      <alignment horizontal="right" vertical="center"/>
    </xf>
    <xf numFmtId="43" fontId="28" fillId="5" borderId="29" xfId="2" applyNumberFormat="1" applyFont="1" applyFill="1" applyBorder="1" applyAlignment="1">
      <alignment horizontal="right" vertical="center"/>
    </xf>
    <xf numFmtId="43" fontId="29" fillId="0" borderId="33" xfId="2" applyFont="1" applyBorder="1" applyAlignment="1">
      <alignment vertical="center"/>
    </xf>
    <xf numFmtId="0" fontId="31" fillId="0" borderId="29" xfId="1" applyFont="1" applyBorder="1" applyAlignment="1">
      <alignment vertical="center"/>
    </xf>
    <xf numFmtId="43" fontId="34" fillId="0" borderId="33" xfId="2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top"/>
    </xf>
    <xf numFmtId="0" fontId="24" fillId="0" borderId="29" xfId="1" applyFont="1" applyBorder="1" applyAlignment="1">
      <alignment horizontal="left" vertical="center" wrapText="1"/>
    </xf>
    <xf numFmtId="0" fontId="22" fillId="0" borderId="33" xfId="1" applyFont="1" applyBorder="1" applyAlignment="1">
      <alignment vertical="center" wrapText="1"/>
    </xf>
    <xf numFmtId="0" fontId="21" fillId="0" borderId="29" xfId="1" applyFont="1" applyBorder="1" applyAlignment="1">
      <alignment horizontal="left" vertical="center"/>
    </xf>
    <xf numFmtId="0" fontId="31" fillId="0" borderId="29" xfId="1" applyFont="1" applyBorder="1" applyAlignment="1">
      <alignment horizontal="center" vertical="center"/>
    </xf>
    <xf numFmtId="164" fontId="32" fillId="0" borderId="29" xfId="2" applyNumberFormat="1" applyFont="1" applyBorder="1" applyAlignment="1">
      <alignment horizontal="right" vertical="center"/>
    </xf>
    <xf numFmtId="43" fontId="35" fillId="0" borderId="33" xfId="2" applyFont="1" applyBorder="1" applyAlignment="1">
      <alignment vertical="center"/>
    </xf>
    <xf numFmtId="43" fontId="36" fillId="0" borderId="33" xfId="2" applyFont="1" applyBorder="1" applyAlignment="1">
      <alignment vertical="center"/>
    </xf>
    <xf numFmtId="0" fontId="28" fillId="0" borderId="29" xfId="1" applyFont="1" applyBorder="1" applyAlignment="1">
      <alignment horizontal="center" vertical="center"/>
    </xf>
    <xf numFmtId="0" fontId="36" fillId="0" borderId="33" xfId="1" applyFont="1" applyBorder="1" applyAlignment="1">
      <alignment vertical="center"/>
    </xf>
    <xf numFmtId="0" fontId="37" fillId="0" borderId="29" xfId="1" applyFont="1" applyBorder="1" applyAlignment="1">
      <alignment horizontal="left" vertical="center" wrapText="1" indent="6"/>
    </xf>
    <xf numFmtId="43" fontId="28" fillId="0" borderId="29" xfId="2" applyNumberFormat="1" applyFont="1" applyBorder="1" applyAlignment="1">
      <alignment vertical="center"/>
    </xf>
    <xf numFmtId="0" fontId="4" fillId="0" borderId="29" xfId="1" applyFont="1" applyBorder="1" applyAlignment="1">
      <alignment horizontal="left" vertical="center"/>
    </xf>
    <xf numFmtId="0" fontId="4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left" vertical="center" wrapText="1" indent="6"/>
    </xf>
    <xf numFmtId="0" fontId="22" fillId="0" borderId="24" xfId="1" applyFont="1" applyBorder="1" applyAlignment="1">
      <alignment horizontal="center" vertical="center" wrapText="1"/>
    </xf>
    <xf numFmtId="43" fontId="28" fillId="0" borderId="24" xfId="2" applyNumberFormat="1" applyFont="1" applyBorder="1" applyAlignment="1">
      <alignment vertical="center"/>
    </xf>
    <xf numFmtId="0" fontId="36" fillId="0" borderId="3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37" fillId="0" borderId="0" xfId="1" applyFont="1" applyBorder="1" applyAlignment="1">
      <alignment horizontal="left" vertical="center" wrapText="1" indent="6"/>
    </xf>
    <xf numFmtId="0" fontId="22" fillId="0" borderId="0" xfId="1" applyFont="1" applyBorder="1" applyAlignment="1">
      <alignment horizontal="center" vertical="center"/>
    </xf>
    <xf numFmtId="43" fontId="28" fillId="0" borderId="0" xfId="2" applyNumberFormat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0" fontId="3" fillId="0" borderId="0" xfId="1" applyAlignment="1">
      <alignment horizontal="center"/>
    </xf>
    <xf numFmtId="0" fontId="41" fillId="3" borderId="15" xfId="1" applyFont="1" applyFill="1" applyBorder="1" applyAlignment="1">
      <alignment vertical="center"/>
    </xf>
    <xf numFmtId="0" fontId="21" fillId="3" borderId="16" xfId="1" applyFont="1" applyFill="1" applyBorder="1" applyAlignment="1">
      <alignment vertical="center"/>
    </xf>
    <xf numFmtId="0" fontId="42" fillId="0" borderId="24" xfId="1" applyFont="1" applyBorder="1" applyAlignment="1">
      <alignment horizontal="center" vertical="center" wrapText="1"/>
    </xf>
    <xf numFmtId="0" fontId="31" fillId="3" borderId="24" xfId="1" applyFont="1" applyFill="1" applyBorder="1" applyAlignment="1">
      <alignment horizontal="center" vertical="center" wrapText="1"/>
    </xf>
    <xf numFmtId="2" fontId="41" fillId="0" borderId="27" xfId="1" applyNumberFormat="1" applyFont="1" applyBorder="1" applyAlignment="1">
      <alignment horizontal="left"/>
    </xf>
    <xf numFmtId="0" fontId="41" fillId="0" borderId="27" xfId="1" applyFont="1" applyBorder="1" applyAlignment="1">
      <alignment horizontal="center"/>
    </xf>
    <xf numFmtId="0" fontId="43" fillId="0" borderId="27" xfId="1" applyFont="1" applyBorder="1"/>
    <xf numFmtId="2" fontId="21" fillId="0" borderId="27" xfId="1" applyNumberFormat="1" applyFont="1" applyBorder="1" applyAlignment="1"/>
    <xf numFmtId="2" fontId="21" fillId="0" borderId="9" xfId="1" applyNumberFormat="1" applyFont="1" applyBorder="1" applyAlignment="1"/>
    <xf numFmtId="0" fontId="25" fillId="0" borderId="0" xfId="1" applyFont="1" applyBorder="1"/>
    <xf numFmtId="1" fontId="25" fillId="0" borderId="11" xfId="1" applyNumberFormat="1" applyFont="1" applyBorder="1" applyAlignment="1">
      <alignment horizontal="right"/>
    </xf>
    <xf numFmtId="2" fontId="25" fillId="0" borderId="29" xfId="1" applyNumberFormat="1" applyFont="1" applyBorder="1" applyAlignment="1">
      <alignment horizontal="left"/>
    </xf>
    <xf numFmtId="0" fontId="25" fillId="0" borderId="29" xfId="1" applyFont="1" applyBorder="1" applyAlignment="1">
      <alignment horizontal="center"/>
    </xf>
    <xf numFmtId="2" fontId="42" fillId="0" borderId="29" xfId="1" applyNumberFormat="1" applyFont="1" applyBorder="1"/>
    <xf numFmtId="2" fontId="24" fillId="0" borderId="29" xfId="1" applyNumberFormat="1" applyFont="1" applyBorder="1"/>
    <xf numFmtId="2" fontId="24" fillId="0" borderId="12" xfId="1" applyNumberFormat="1" applyFont="1" applyBorder="1"/>
    <xf numFmtId="166" fontId="29" fillId="0" borderId="33" xfId="2" applyNumberFormat="1" applyFont="1" applyBorder="1" applyAlignment="1">
      <alignment horizontal="center"/>
    </xf>
    <xf numFmtId="1" fontId="41" fillId="0" borderId="11" xfId="1" applyNumberFormat="1" applyFont="1" applyBorder="1" applyAlignment="1">
      <alignment horizontal="left"/>
    </xf>
    <xf numFmtId="2" fontId="41" fillId="0" borderId="29" xfId="1" applyNumberFormat="1" applyFont="1" applyBorder="1" applyAlignment="1">
      <alignment horizontal="left"/>
    </xf>
    <xf numFmtId="0" fontId="41" fillId="0" borderId="29" xfId="1" applyFont="1" applyBorder="1" applyAlignment="1">
      <alignment horizontal="center"/>
    </xf>
    <xf numFmtId="2" fontId="43" fillId="0" borderId="29" xfId="1" applyNumberFormat="1" applyFont="1" applyBorder="1"/>
    <xf numFmtId="2" fontId="21" fillId="0" borderId="29" xfId="1" applyNumberFormat="1" applyFont="1" applyBorder="1"/>
    <xf numFmtId="2" fontId="21" fillId="0" borderId="12" xfId="1" applyNumberFormat="1" applyFont="1" applyBorder="1"/>
    <xf numFmtId="0" fontId="25" fillId="0" borderId="29" xfId="1" applyFont="1" applyBorder="1" applyAlignment="1">
      <alignment horizontal="right"/>
    </xf>
    <xf numFmtId="2" fontId="24" fillId="0" borderId="12" xfId="1" applyNumberFormat="1" applyFont="1" applyFill="1" applyBorder="1"/>
    <xf numFmtId="1" fontId="44" fillId="0" borderId="11" xfId="1" applyNumberFormat="1" applyFont="1" applyBorder="1" applyAlignment="1">
      <alignment horizontal="right"/>
    </xf>
    <xf numFmtId="0" fontId="25" fillId="0" borderId="29" xfId="1" applyFont="1" applyBorder="1"/>
    <xf numFmtId="1" fontId="41" fillId="0" borderId="11" xfId="1" applyNumberFormat="1" applyFont="1" applyBorder="1" applyAlignment="1">
      <alignment horizontal="left" vertical="top"/>
    </xf>
    <xf numFmtId="2" fontId="41" fillId="0" borderId="29" xfId="1" applyNumberFormat="1" applyFont="1" applyBorder="1" applyAlignment="1">
      <alignment horizontal="left" wrapText="1"/>
    </xf>
    <xf numFmtId="1" fontId="25" fillId="0" borderId="11" xfId="1" applyNumberFormat="1" applyFont="1" applyFill="1" applyBorder="1" applyAlignment="1">
      <alignment horizontal="right"/>
    </xf>
    <xf numFmtId="2" fontId="25" fillId="2" borderId="29" xfId="1" applyNumberFormat="1" applyFont="1" applyFill="1" applyBorder="1" applyAlignment="1">
      <alignment horizontal="left"/>
    </xf>
    <xf numFmtId="0" fontId="25" fillId="0" borderId="29" xfId="1" applyFont="1" applyFill="1" applyBorder="1" applyAlignment="1">
      <alignment horizontal="center"/>
    </xf>
    <xf numFmtId="2" fontId="42" fillId="0" borderId="29" xfId="1" applyNumberFormat="1" applyFont="1" applyFill="1" applyBorder="1"/>
    <xf numFmtId="2" fontId="24" fillId="0" borderId="29" xfId="1" applyNumberFormat="1" applyFont="1" applyFill="1" applyBorder="1"/>
    <xf numFmtId="2" fontId="25" fillId="0" borderId="29" xfId="1" applyNumberFormat="1" applyFont="1" applyFill="1" applyBorder="1" applyAlignment="1">
      <alignment horizontal="left"/>
    </xf>
    <xf numFmtId="167" fontId="25" fillId="0" borderId="11" xfId="1" applyNumberFormat="1" applyFont="1" applyFill="1" applyBorder="1" applyAlignment="1">
      <alignment horizontal="right"/>
    </xf>
    <xf numFmtId="2" fontId="25" fillId="0" borderId="29" xfId="1" applyNumberFormat="1" applyFont="1" applyFill="1" applyBorder="1" applyAlignment="1"/>
    <xf numFmtId="2" fontId="41" fillId="0" borderId="29" xfId="1" applyNumberFormat="1" applyFont="1" applyFill="1" applyBorder="1" applyAlignment="1">
      <alignment horizontal="left" wrapText="1"/>
    </xf>
    <xf numFmtId="0" fontId="25" fillId="0" borderId="29" xfId="1" applyFont="1" applyFill="1" applyBorder="1" applyAlignment="1">
      <alignment horizontal="center" vertical="center"/>
    </xf>
    <xf numFmtId="2" fontId="42" fillId="0" borderId="29" xfId="1" applyNumberFormat="1" applyFont="1" applyFill="1" applyBorder="1" applyAlignment="1">
      <alignment vertical="center"/>
    </xf>
    <xf numFmtId="2" fontId="24" fillId="0" borderId="29" xfId="1" applyNumberFormat="1" applyFont="1" applyFill="1" applyBorder="1" applyAlignment="1">
      <alignment vertical="center"/>
    </xf>
    <xf numFmtId="2" fontId="24" fillId="0" borderId="12" xfId="1" applyNumberFormat="1" applyFont="1" applyFill="1" applyBorder="1" applyAlignment="1">
      <alignment vertical="center"/>
    </xf>
    <xf numFmtId="1" fontId="25" fillId="0" borderId="11" xfId="1" applyNumberFormat="1" applyFont="1" applyBorder="1" applyAlignment="1">
      <alignment horizontal="center"/>
    </xf>
    <xf numFmtId="1" fontId="41" fillId="2" borderId="11" xfId="1" applyNumberFormat="1" applyFont="1" applyFill="1" applyBorder="1" applyAlignment="1">
      <alignment horizontal="left"/>
    </xf>
    <xf numFmtId="2" fontId="41" fillId="2" borderId="29" xfId="1" applyNumberFormat="1" applyFont="1" applyFill="1" applyBorder="1" applyAlignment="1">
      <alignment horizontal="left"/>
    </xf>
    <xf numFmtId="0" fontId="41" fillId="2" borderId="29" xfId="1" applyFont="1" applyFill="1" applyBorder="1" applyAlignment="1">
      <alignment horizontal="center"/>
    </xf>
    <xf numFmtId="2" fontId="43" fillId="2" borderId="29" xfId="1" applyNumberFormat="1" applyFont="1" applyFill="1" applyBorder="1"/>
    <xf numFmtId="2" fontId="21" fillId="2" borderId="29" xfId="1" applyNumberFormat="1" applyFont="1" applyFill="1" applyBorder="1"/>
    <xf numFmtId="2" fontId="21" fillId="2" borderId="12" xfId="1" applyNumberFormat="1" applyFont="1" applyFill="1" applyBorder="1"/>
    <xf numFmtId="2" fontId="21" fillId="0" borderId="12" xfId="1" applyNumberFormat="1" applyFont="1" applyFill="1" applyBorder="1"/>
    <xf numFmtId="1" fontId="25" fillId="2" borderId="11" xfId="1" applyNumberFormat="1" applyFont="1" applyFill="1" applyBorder="1" applyAlignment="1">
      <alignment horizontal="left"/>
    </xf>
    <xf numFmtId="0" fontId="25" fillId="2" borderId="29" xfId="1" applyFont="1" applyFill="1" applyBorder="1" applyAlignment="1">
      <alignment horizontal="center"/>
    </xf>
    <xf numFmtId="2" fontId="42" fillId="2" borderId="29" xfId="1" applyNumberFormat="1" applyFont="1" applyFill="1" applyBorder="1"/>
    <xf numFmtId="2" fontId="24" fillId="2" borderId="29" xfId="1" applyNumberFormat="1" applyFont="1" applyFill="1" applyBorder="1"/>
    <xf numFmtId="2" fontId="24" fillId="2" borderId="12" xfId="1" applyNumberFormat="1" applyFont="1" applyFill="1" applyBorder="1"/>
    <xf numFmtId="1" fontId="25" fillId="2" borderId="11" xfId="1" applyNumberFormat="1" applyFont="1" applyFill="1" applyBorder="1" applyAlignment="1">
      <alignment horizontal="center"/>
    </xf>
    <xf numFmtId="1" fontId="41" fillId="2" borderId="11" xfId="1" applyNumberFormat="1" applyFont="1" applyFill="1" applyBorder="1" applyAlignment="1">
      <alignment horizontal="right"/>
    </xf>
    <xf numFmtId="2" fontId="25" fillId="2" borderId="29" xfId="1" applyNumberFormat="1" applyFont="1" applyFill="1" applyBorder="1" applyAlignment="1">
      <alignment horizontal="left" vertical="center"/>
    </xf>
    <xf numFmtId="0" fontId="25" fillId="2" borderId="29" xfId="1" applyFont="1" applyFill="1" applyBorder="1" applyAlignment="1">
      <alignment horizontal="center" vertical="center"/>
    </xf>
    <xf numFmtId="2" fontId="42" fillId="2" borderId="29" xfId="1" applyNumberFormat="1" applyFont="1" applyFill="1" applyBorder="1" applyAlignment="1">
      <alignment vertical="center"/>
    </xf>
    <xf numFmtId="2" fontId="24" fillId="2" borderId="29" xfId="1" applyNumberFormat="1" applyFont="1" applyFill="1" applyBorder="1" applyAlignment="1">
      <alignment vertical="center"/>
    </xf>
    <xf numFmtId="2" fontId="24" fillId="2" borderId="12" xfId="1" applyNumberFormat="1" applyFont="1" applyFill="1" applyBorder="1" applyAlignment="1">
      <alignment vertical="center"/>
    </xf>
    <xf numFmtId="2" fontId="25" fillId="2" borderId="29" xfId="1" applyNumberFormat="1" applyFont="1" applyFill="1" applyBorder="1" applyAlignment="1">
      <alignment horizontal="left" vertical="center" wrapText="1"/>
    </xf>
    <xf numFmtId="1" fontId="41" fillId="0" borderId="11" xfId="1" applyNumberFormat="1" applyFont="1" applyFill="1" applyBorder="1" applyAlignment="1">
      <alignment horizontal="left"/>
    </xf>
    <xf numFmtId="1" fontId="41" fillId="0" borderId="29" xfId="1" applyNumberFormat="1" applyFont="1" applyFill="1" applyBorder="1" applyAlignment="1">
      <alignment horizontal="left"/>
    </xf>
    <xf numFmtId="0" fontId="41" fillId="0" borderId="29" xfId="1" applyFont="1" applyFill="1" applyBorder="1" applyAlignment="1">
      <alignment horizontal="center"/>
    </xf>
    <xf numFmtId="2" fontId="43" fillId="0" borderId="29" xfId="1" applyNumberFormat="1" applyFont="1" applyFill="1" applyBorder="1"/>
    <xf numFmtId="2" fontId="21" fillId="0" borderId="29" xfId="1" applyNumberFormat="1" applyFont="1" applyFill="1" applyBorder="1"/>
    <xf numFmtId="1" fontId="25" fillId="0" borderId="29" xfId="1" applyNumberFormat="1" applyFont="1" applyFill="1" applyBorder="1" applyAlignment="1">
      <alignment horizontal="left"/>
    </xf>
    <xf numFmtId="1" fontId="44" fillId="0" borderId="11" xfId="1" applyNumberFormat="1" applyFont="1" applyFill="1" applyBorder="1" applyAlignment="1">
      <alignment horizontal="right"/>
    </xf>
    <xf numFmtId="1" fontId="41" fillId="0" borderId="11" xfId="1" applyNumberFormat="1" applyFont="1" applyFill="1" applyBorder="1" applyAlignment="1">
      <alignment horizontal="right"/>
    </xf>
    <xf numFmtId="1" fontId="49" fillId="0" borderId="11" xfId="1" applyNumberFormat="1" applyFont="1" applyFill="1" applyBorder="1" applyAlignment="1">
      <alignment horizontal="right"/>
    </xf>
    <xf numFmtId="0" fontId="45" fillId="0" borderId="29" xfId="1" applyFont="1" applyFill="1" applyBorder="1" applyAlignment="1">
      <alignment horizontal="left" vertical="center" wrapText="1"/>
    </xf>
    <xf numFmtId="1" fontId="41" fillId="0" borderId="11" xfId="1" applyNumberFormat="1" applyFont="1" applyFill="1" applyBorder="1" applyAlignment="1">
      <alignment horizontal="left" vertical="top"/>
    </xf>
    <xf numFmtId="0" fontId="51" fillId="0" borderId="29" xfId="1" applyFont="1" applyFill="1" applyBorder="1" applyAlignment="1">
      <alignment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18" fillId="0" borderId="29" xfId="1" applyFont="1" applyFill="1" applyBorder="1" applyAlignment="1">
      <alignment vertical="center" wrapText="1"/>
    </xf>
    <xf numFmtId="0" fontId="52" fillId="0" borderId="29" xfId="1" applyFont="1" applyFill="1" applyBorder="1" applyAlignment="1">
      <alignment vertical="center" wrapText="1"/>
    </xf>
    <xf numFmtId="0" fontId="25" fillId="0" borderId="29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vertical="center" wrapText="1"/>
    </xf>
    <xf numFmtId="1" fontId="25" fillId="0" borderId="32" xfId="1" applyNumberFormat="1" applyFont="1" applyFill="1" applyBorder="1" applyAlignment="1">
      <alignment horizontal="right"/>
    </xf>
    <xf numFmtId="0" fontId="52" fillId="0" borderId="21" xfId="1" applyFont="1" applyFill="1" applyBorder="1" applyAlignment="1">
      <alignment vertical="center" wrapText="1"/>
    </xf>
    <xf numFmtId="0" fontId="25" fillId="0" borderId="21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vertical="center" wrapText="1"/>
    </xf>
    <xf numFmtId="2" fontId="24" fillId="0" borderId="21" xfId="1" applyNumberFormat="1" applyFont="1" applyFill="1" applyBorder="1"/>
    <xf numFmtId="2" fontId="24" fillId="0" borderId="34" xfId="1" applyNumberFormat="1" applyFont="1" applyFill="1" applyBorder="1"/>
    <xf numFmtId="0" fontId="53" fillId="0" borderId="29" xfId="1" applyFont="1" applyFill="1" applyBorder="1" applyAlignment="1">
      <alignment vertical="center" wrapText="1"/>
    </xf>
    <xf numFmtId="1" fontId="25" fillId="0" borderId="11" xfId="1" applyNumberFormat="1" applyFont="1" applyFill="1" applyBorder="1" applyAlignment="1">
      <alignment horizontal="right" vertical="top"/>
    </xf>
    <xf numFmtId="1" fontId="49" fillId="0" borderId="11" xfId="1" applyNumberFormat="1" applyFont="1" applyFill="1" applyBorder="1" applyAlignment="1">
      <alignment horizontal="right" vertical="top"/>
    </xf>
    <xf numFmtId="0" fontId="52" fillId="0" borderId="29" xfId="1" applyFont="1" applyFill="1" applyBorder="1" applyAlignment="1">
      <alignment horizontal="justify" vertical="center" wrapText="1"/>
    </xf>
    <xf numFmtId="0" fontId="52" fillId="0" borderId="29" xfId="1" applyFont="1" applyFill="1" applyBorder="1" applyAlignment="1">
      <alignment horizontal="justify" vertical="top" wrapText="1"/>
    </xf>
    <xf numFmtId="0" fontId="53" fillId="0" borderId="29" xfId="1" applyFont="1" applyFill="1" applyBorder="1" applyAlignment="1">
      <alignment horizontal="justify" vertical="center" wrapText="1"/>
    </xf>
    <xf numFmtId="0" fontId="52" fillId="0" borderId="29" xfId="1" applyFont="1" applyFill="1" applyBorder="1" applyAlignment="1">
      <alignment vertical="top" wrapText="1"/>
    </xf>
    <xf numFmtId="1" fontId="25" fillId="0" borderId="23" xfId="1" applyNumberFormat="1" applyFont="1" applyFill="1" applyBorder="1" applyAlignment="1">
      <alignment horizontal="right"/>
    </xf>
    <xf numFmtId="2" fontId="24" fillId="0" borderId="24" xfId="1" applyNumberFormat="1" applyFont="1" applyFill="1" applyBorder="1"/>
    <xf numFmtId="2" fontId="24" fillId="0" borderId="13" xfId="1" applyNumberFormat="1" applyFont="1" applyFill="1" applyBorder="1"/>
    <xf numFmtId="2" fontId="24" fillId="0" borderId="0" xfId="1" applyNumberFormat="1" applyFont="1" applyBorder="1"/>
    <xf numFmtId="0" fontId="25" fillId="0" borderId="0" xfId="1" applyFont="1" applyAlignment="1">
      <alignment horizontal="center"/>
    </xf>
    <xf numFmtId="0" fontId="25" fillId="0" borderId="0" xfId="1" applyFont="1" applyAlignment="1">
      <alignment vertical="center" wrapText="1"/>
    </xf>
    <xf numFmtId="0" fontId="24" fillId="0" borderId="0" xfId="1" applyFont="1"/>
    <xf numFmtId="2" fontId="41" fillId="0" borderId="15" xfId="1" applyNumberFormat="1" applyFont="1" applyBorder="1" applyAlignment="1">
      <alignment horizontal="left"/>
    </xf>
    <xf numFmtId="0" fontId="41" fillId="0" borderId="15" xfId="1" applyFont="1" applyBorder="1" applyAlignment="1">
      <alignment horizontal="center"/>
    </xf>
    <xf numFmtId="2" fontId="43" fillId="0" borderId="15" xfId="1" applyNumberFormat="1" applyFont="1" applyBorder="1"/>
    <xf numFmtId="2" fontId="21" fillId="0" borderId="15" xfId="1" applyNumberFormat="1" applyFont="1" applyBorder="1"/>
    <xf numFmtId="2" fontId="21" fillId="0" borderId="35" xfId="1" applyNumberFormat="1" applyFont="1" applyBorder="1"/>
    <xf numFmtId="1" fontId="41" fillId="0" borderId="11" xfId="1" applyNumberFormat="1" applyFont="1" applyBorder="1" applyAlignment="1">
      <alignment horizontal="right"/>
    </xf>
    <xf numFmtId="0" fontId="42" fillId="0" borderId="33" xfId="1" applyFont="1" applyBorder="1"/>
    <xf numFmtId="2" fontId="25" fillId="0" borderId="29" xfId="1" applyNumberFormat="1" applyFont="1" applyBorder="1" applyAlignment="1">
      <alignment horizontal="left" indent="1"/>
    </xf>
    <xf numFmtId="2" fontId="25" fillId="0" borderId="29" xfId="1" applyNumberFormat="1" applyFont="1" applyBorder="1" applyAlignment="1">
      <alignment horizontal="left" wrapText="1"/>
    </xf>
    <xf numFmtId="1" fontId="49" fillId="2" borderId="11" xfId="1" applyNumberFormat="1" applyFont="1" applyFill="1" applyBorder="1" applyAlignment="1">
      <alignment horizontal="right"/>
    </xf>
    <xf numFmtId="1" fontId="25" fillId="2" borderId="11" xfId="1" applyNumberFormat="1" applyFont="1" applyFill="1" applyBorder="1" applyAlignment="1">
      <alignment horizontal="right"/>
    </xf>
    <xf numFmtId="1" fontId="41" fillId="0" borderId="11" xfId="1" applyNumberFormat="1" applyFont="1" applyBorder="1" applyAlignment="1">
      <alignment horizontal="center"/>
    </xf>
    <xf numFmtId="2" fontId="51" fillId="0" borderId="29" xfId="1" applyNumberFormat="1" applyFont="1" applyBorder="1" applyAlignment="1">
      <alignment horizontal="left" wrapText="1"/>
    </xf>
    <xf numFmtId="2" fontId="55" fillId="0" borderId="12" xfId="1" applyNumberFormat="1" applyFont="1" applyFill="1" applyBorder="1"/>
    <xf numFmtId="1" fontId="41" fillId="0" borderId="11" xfId="1" applyNumberFormat="1" applyFont="1" applyBorder="1" applyAlignment="1">
      <alignment horizontal="center" vertical="top"/>
    </xf>
    <xf numFmtId="2" fontId="25" fillId="0" borderId="29" xfId="1" applyNumberFormat="1" applyFont="1" applyBorder="1" applyAlignment="1">
      <alignment horizontal="left" vertical="top" wrapText="1"/>
    </xf>
    <xf numFmtId="2" fontId="25" fillId="0" borderId="29" xfId="1" applyNumberFormat="1" applyFont="1" applyBorder="1" applyAlignment="1">
      <alignment horizontal="left" vertical="center"/>
    </xf>
    <xf numFmtId="166" fontId="23" fillId="0" borderId="33" xfId="2" applyNumberFormat="1" applyFont="1" applyBorder="1" applyAlignment="1"/>
    <xf numFmtId="1" fontId="41" fillId="0" borderId="11" xfId="1" applyNumberFormat="1" applyFont="1" applyBorder="1" applyAlignment="1">
      <alignment horizontal="center" vertical="center"/>
    </xf>
    <xf numFmtId="1" fontId="25" fillId="0" borderId="11" xfId="1" applyNumberFormat="1" applyFont="1" applyBorder="1" applyAlignment="1">
      <alignment horizontal="left"/>
    </xf>
    <xf numFmtId="167" fontId="41" fillId="0" borderId="11" xfId="1" applyNumberFormat="1" applyFont="1" applyBorder="1" applyAlignment="1">
      <alignment horizontal="center"/>
    </xf>
    <xf numFmtId="2" fontId="19" fillId="0" borderId="29" xfId="1" applyNumberFormat="1" applyFont="1" applyBorder="1" applyAlignment="1">
      <alignment horizontal="left"/>
    </xf>
    <xf numFmtId="1" fontId="41" fillId="0" borderId="23" xfId="1" applyNumberFormat="1" applyFont="1" applyBorder="1" applyAlignment="1">
      <alignment horizontal="center"/>
    </xf>
    <xf numFmtId="2" fontId="24" fillId="0" borderId="13" xfId="1" applyNumberFormat="1" applyFont="1" applyBorder="1"/>
    <xf numFmtId="166" fontId="29" fillId="0" borderId="30" xfId="2" applyNumberFormat="1" applyFont="1" applyBorder="1" applyAlignment="1">
      <alignment horizontal="center"/>
    </xf>
    <xf numFmtId="2" fontId="21" fillId="3" borderId="24" xfId="1" applyNumberFormat="1" applyFont="1" applyFill="1" applyBorder="1" applyAlignment="1">
      <alignment horizontal="center" vertical="center" wrapText="1"/>
    </xf>
    <xf numFmtId="1" fontId="25" fillId="0" borderId="27" xfId="1" applyNumberFormat="1" applyFont="1" applyFill="1" applyBorder="1" applyAlignment="1">
      <alignment horizontal="left" wrapText="1"/>
    </xf>
    <xf numFmtId="0" fontId="25" fillId="0" borderId="27" xfId="1" applyFont="1" applyFill="1" applyBorder="1" applyAlignment="1">
      <alignment horizontal="center"/>
    </xf>
    <xf numFmtId="2" fontId="42" fillId="0" borderId="27" xfId="1" applyNumberFormat="1" applyFont="1" applyFill="1" applyBorder="1"/>
    <xf numFmtId="2" fontId="25" fillId="0" borderId="27" xfId="1" applyNumberFormat="1" applyFont="1" applyFill="1" applyBorder="1"/>
    <xf numFmtId="2" fontId="25" fillId="0" borderId="9" xfId="1" applyNumberFormat="1" applyFont="1" applyFill="1" applyBorder="1"/>
    <xf numFmtId="2" fontId="24" fillId="0" borderId="9" xfId="1" applyNumberFormat="1" applyFont="1" applyFill="1" applyBorder="1"/>
    <xf numFmtId="166" fontId="23" fillId="0" borderId="33" xfId="2" applyNumberFormat="1" applyFont="1" applyBorder="1" applyAlignment="1">
      <alignment horizontal="center"/>
    </xf>
    <xf numFmtId="0" fontId="25" fillId="0" borderId="11" xfId="1" applyFont="1" applyFill="1" applyBorder="1" applyAlignment="1">
      <alignment horizontal="center" vertical="top"/>
    </xf>
    <xf numFmtId="1" fontId="25" fillId="0" borderId="29" xfId="1" applyNumberFormat="1" applyFont="1" applyFill="1" applyBorder="1" applyAlignment="1">
      <alignment horizontal="left" wrapText="1"/>
    </xf>
    <xf numFmtId="2" fontId="25" fillId="0" borderId="29" xfId="1" applyNumberFormat="1" applyFont="1" applyFill="1" applyBorder="1"/>
    <xf numFmtId="2" fontId="25" fillId="0" borderId="12" xfId="1" applyNumberFormat="1" applyFont="1" applyFill="1" applyBorder="1"/>
    <xf numFmtId="0" fontId="41" fillId="0" borderId="11" xfId="1" applyFont="1" applyFill="1" applyBorder="1" applyAlignment="1">
      <alignment horizontal="center" vertical="top"/>
    </xf>
    <xf numFmtId="1" fontId="41" fillId="0" borderId="29" xfId="1" applyNumberFormat="1" applyFont="1" applyFill="1" applyBorder="1" applyAlignment="1">
      <alignment horizontal="left" wrapText="1"/>
    </xf>
    <xf numFmtId="0" fontId="25" fillId="0" borderId="11" xfId="1" applyFont="1" applyFill="1" applyBorder="1" applyAlignment="1">
      <alignment horizontal="right" vertical="top"/>
    </xf>
    <xf numFmtId="0" fontId="43" fillId="0" borderId="11" xfId="1" applyFont="1" applyFill="1" applyBorder="1" applyAlignment="1">
      <alignment horizontal="right" vertical="top"/>
    </xf>
    <xf numFmtId="0" fontId="51" fillId="0" borderId="29" xfId="1" applyFont="1" applyBorder="1" applyAlignment="1">
      <alignment vertical="center" wrapText="1"/>
    </xf>
    <xf numFmtId="0" fontId="41" fillId="0" borderId="11" xfId="1" applyFont="1" applyBorder="1" applyAlignment="1">
      <alignment horizontal="center"/>
    </xf>
    <xf numFmtId="1" fontId="41" fillId="0" borderId="29" xfId="1" applyNumberFormat="1" applyFont="1" applyBorder="1" applyAlignment="1">
      <alignment horizontal="left"/>
    </xf>
    <xf numFmtId="0" fontId="25" fillId="0" borderId="11" xfId="1" applyFont="1" applyBorder="1" applyAlignment="1">
      <alignment horizontal="right"/>
    </xf>
    <xf numFmtId="0" fontId="45" fillId="0" borderId="29" xfId="1" applyFont="1" applyBorder="1" applyAlignment="1">
      <alignment vertical="center" wrapText="1"/>
    </xf>
    <xf numFmtId="0" fontId="25" fillId="0" borderId="11" xfId="1" applyFont="1" applyBorder="1" applyAlignment="1">
      <alignment horizontal="center" vertical="top"/>
    </xf>
    <xf numFmtId="1" fontId="25" fillId="0" borderId="29" xfId="1" applyNumberFormat="1" applyFont="1" applyBorder="1" applyAlignment="1">
      <alignment horizontal="left" wrapText="1"/>
    </xf>
    <xf numFmtId="0" fontId="25" fillId="0" borderId="32" xfId="1" applyFont="1" applyBorder="1" applyAlignment="1">
      <alignment horizontal="center" vertical="top"/>
    </xf>
    <xf numFmtId="1" fontId="25" fillId="0" borderId="27" xfId="1" applyNumberFormat="1" applyFont="1" applyBorder="1" applyAlignment="1">
      <alignment horizontal="left"/>
    </xf>
    <xf numFmtId="0" fontId="25" fillId="0" borderId="27" xfId="1" applyFont="1" applyBorder="1" applyAlignment="1">
      <alignment horizontal="center"/>
    </xf>
    <xf numFmtId="2" fontId="42" fillId="0" borderId="27" xfId="1" applyNumberFormat="1" applyFont="1" applyBorder="1"/>
    <xf numFmtId="2" fontId="24" fillId="0" borderId="27" xfId="1" applyNumberFormat="1" applyFont="1" applyBorder="1"/>
    <xf numFmtId="2" fontId="24" fillId="0" borderId="9" xfId="1" applyNumberFormat="1" applyFont="1" applyBorder="1"/>
    <xf numFmtId="1" fontId="25" fillId="0" borderId="23" xfId="1" applyNumberFormat="1" applyFont="1" applyBorder="1" applyAlignment="1">
      <alignment horizontal="center"/>
    </xf>
    <xf numFmtId="1" fontId="25" fillId="0" borderId="24" xfId="1" applyNumberFormat="1" applyFont="1" applyBorder="1" applyAlignment="1">
      <alignment horizontal="left"/>
    </xf>
    <xf numFmtId="0" fontId="25" fillId="0" borderId="24" xfId="1" applyFont="1" applyBorder="1" applyAlignment="1">
      <alignment horizontal="center"/>
    </xf>
    <xf numFmtId="0" fontId="4" fillId="0" borderId="24" xfId="1" applyFont="1" applyBorder="1" applyAlignment="1">
      <alignment vertical="center" wrapText="1"/>
    </xf>
    <xf numFmtId="2" fontId="24" fillId="0" borderId="24" xfId="1" applyNumberFormat="1" applyFont="1" applyBorder="1"/>
    <xf numFmtId="2" fontId="41" fillId="0" borderId="27" xfId="1" applyNumberFormat="1" applyFont="1" applyFill="1" applyBorder="1" applyAlignment="1">
      <alignment horizontal="left"/>
    </xf>
    <xf numFmtId="2" fontId="24" fillId="0" borderId="27" xfId="1" applyNumberFormat="1" applyFont="1" applyFill="1" applyBorder="1"/>
    <xf numFmtId="2" fontId="25" fillId="0" borderId="24" xfId="1" applyNumberFormat="1" applyFont="1" applyFill="1" applyBorder="1" applyAlignment="1"/>
    <xf numFmtId="0" fontId="25" fillId="0" borderId="24" xfId="1" applyFont="1" applyFill="1" applyBorder="1" applyAlignment="1">
      <alignment horizontal="center"/>
    </xf>
    <xf numFmtId="2" fontId="42" fillId="0" borderId="24" xfId="1" applyNumberFormat="1" applyFont="1" applyFill="1" applyBorder="1"/>
    <xf numFmtId="0" fontId="42" fillId="0" borderId="28" xfId="1" applyFont="1" applyBorder="1"/>
    <xf numFmtId="2" fontId="25" fillId="0" borderId="29" xfId="1" applyNumberFormat="1" applyFont="1" applyBorder="1" applyAlignment="1">
      <alignment horizontal="center"/>
    </xf>
    <xf numFmtId="0" fontId="45" fillId="0" borderId="29" xfId="1" applyFont="1" applyBorder="1" applyAlignment="1">
      <alignment horizontal="center" wrapText="1"/>
    </xf>
    <xf numFmtId="2" fontId="66" fillId="0" borderId="29" xfId="1" applyNumberFormat="1" applyFont="1" applyBorder="1"/>
    <xf numFmtId="2" fontId="41" fillId="0" borderId="29" xfId="1" applyNumberFormat="1" applyFont="1" applyBorder="1" applyAlignment="1">
      <alignment horizontal="center"/>
    </xf>
    <xf numFmtId="1" fontId="25" fillId="0" borderId="11" xfId="1" applyNumberFormat="1" applyFont="1" applyBorder="1" applyAlignment="1">
      <alignment horizontal="right" vertical="top"/>
    </xf>
    <xf numFmtId="1" fontId="24" fillId="0" borderId="11" xfId="1" applyNumberFormat="1" applyFont="1" applyBorder="1" applyAlignment="1">
      <alignment horizontal="right"/>
    </xf>
    <xf numFmtId="0" fontId="42" fillId="0" borderId="11" xfId="1" applyFont="1" applyBorder="1" applyAlignment="1">
      <alignment horizontal="right"/>
    </xf>
    <xf numFmtId="166" fontId="68" fillId="0" borderId="33" xfId="2" applyNumberFormat="1" applyFont="1" applyBorder="1" applyAlignment="1">
      <alignment horizontal="center"/>
    </xf>
    <xf numFmtId="1" fontId="25" fillId="0" borderId="29" xfId="1" applyNumberFormat="1" applyFont="1" applyBorder="1" applyAlignment="1">
      <alignment horizontal="left"/>
    </xf>
    <xf numFmtId="1" fontId="25" fillId="0" borderId="29" xfId="1" applyNumberFormat="1" applyFont="1" applyBorder="1" applyAlignment="1"/>
    <xf numFmtId="2" fontId="25" fillId="0" borderId="29" xfId="1" applyNumberFormat="1" applyFont="1" applyBorder="1" applyAlignment="1"/>
    <xf numFmtId="1" fontId="41" fillId="0" borderId="29" xfId="1" applyNumberFormat="1" applyFont="1" applyBorder="1" applyAlignment="1">
      <alignment horizontal="left" wrapText="1"/>
    </xf>
    <xf numFmtId="1" fontId="25" fillId="0" borderId="11" xfId="1" applyNumberFormat="1" applyFont="1" applyBorder="1" applyAlignment="1">
      <alignment horizontal="right" wrapText="1"/>
    </xf>
    <xf numFmtId="1" fontId="41" fillId="0" borderId="11" xfId="1" applyNumberFormat="1" applyFont="1" applyBorder="1" applyAlignment="1">
      <alignment horizontal="right" vertical="top"/>
    </xf>
    <xf numFmtId="1" fontId="41" fillId="0" borderId="29" xfId="1" applyNumberFormat="1" applyFont="1" applyBorder="1" applyAlignment="1">
      <alignment horizontal="left" vertical="top" wrapText="1"/>
    </xf>
    <xf numFmtId="1" fontId="25" fillId="0" borderId="29" xfId="1" applyNumberFormat="1" applyFont="1" applyBorder="1" applyAlignment="1">
      <alignment horizontal="center" vertical="top" wrapText="1"/>
    </xf>
    <xf numFmtId="2" fontId="24" fillId="0" borderId="29" xfId="1" applyNumberFormat="1" applyFont="1" applyBorder="1" applyAlignment="1">
      <alignment horizontal="center" vertical="top" wrapText="1"/>
    </xf>
    <xf numFmtId="1" fontId="25" fillId="0" borderId="29" xfId="1" applyNumberFormat="1" applyFont="1" applyBorder="1" applyAlignment="1">
      <alignment horizontal="left" vertical="top" wrapText="1"/>
    </xf>
    <xf numFmtId="2" fontId="24" fillId="2" borderId="29" xfId="1" applyNumberFormat="1" applyFont="1" applyFill="1" applyBorder="1" applyAlignment="1">
      <alignment vertical="top" wrapText="1"/>
    </xf>
    <xf numFmtId="0" fontId="63" fillId="0" borderId="0" xfId="1" applyFont="1" applyBorder="1"/>
    <xf numFmtId="1" fontId="41" fillId="2" borderId="11" xfId="1" applyNumberFormat="1" applyFont="1" applyFill="1" applyBorder="1" applyAlignment="1">
      <alignment horizontal="center"/>
    </xf>
    <xf numFmtId="1" fontId="41" fillId="2" borderId="29" xfId="1" applyNumberFormat="1" applyFont="1" applyFill="1" applyBorder="1" applyAlignment="1">
      <alignment horizontal="left"/>
    </xf>
    <xf numFmtId="1" fontId="25" fillId="2" borderId="29" xfId="1" applyNumberFormat="1" applyFont="1" applyFill="1" applyBorder="1" applyAlignment="1"/>
    <xf numFmtId="0" fontId="43" fillId="0" borderId="11" xfId="1" applyFont="1" applyBorder="1" applyAlignment="1">
      <alignment horizontal="center" vertical="center"/>
    </xf>
    <xf numFmtId="0" fontId="66" fillId="0" borderId="11" xfId="1" applyFont="1" applyBorder="1" applyAlignment="1">
      <alignment horizontal="right"/>
    </xf>
    <xf numFmtId="0" fontId="66" fillId="0" borderId="11" xfId="1" applyFont="1" applyBorder="1" applyAlignment="1"/>
    <xf numFmtId="1" fontId="45" fillId="0" borderId="29" xfId="1" applyNumberFormat="1" applyFont="1" applyBorder="1" applyAlignment="1">
      <alignment horizontal="left"/>
    </xf>
    <xf numFmtId="0" fontId="69" fillId="0" borderId="29" xfId="1" applyFont="1" applyBorder="1" applyAlignment="1">
      <alignment vertical="center" wrapText="1"/>
    </xf>
    <xf numFmtId="2" fontId="70" fillId="0" borderId="29" xfId="1" applyNumberFormat="1" applyFont="1" applyBorder="1"/>
    <xf numFmtId="0" fontId="52" fillId="0" borderId="29" xfId="1" applyFont="1" applyBorder="1" applyAlignment="1">
      <alignment vertical="center" wrapText="1"/>
    </xf>
    <xf numFmtId="1" fontId="49" fillId="0" borderId="11" xfId="1" applyNumberFormat="1" applyFont="1" applyBorder="1" applyAlignment="1">
      <alignment horizontal="right"/>
    </xf>
    <xf numFmtId="0" fontId="25" fillId="2" borderId="29" xfId="1" applyFont="1" applyFill="1" applyBorder="1" applyAlignment="1">
      <alignment vertical="center" wrapText="1"/>
    </xf>
    <xf numFmtId="2" fontId="66" fillId="2" borderId="29" xfId="1" applyNumberFormat="1" applyFont="1" applyFill="1" applyBorder="1"/>
    <xf numFmtId="2" fontId="25" fillId="2" borderId="29" xfId="1" applyNumberFormat="1" applyFont="1" applyFill="1" applyBorder="1" applyAlignment="1">
      <alignment horizontal="left" wrapText="1"/>
    </xf>
    <xf numFmtId="1" fontId="41" fillId="0" borderId="23" xfId="1" applyNumberFormat="1" applyFont="1" applyBorder="1" applyAlignment="1">
      <alignment horizontal="center" vertical="top"/>
    </xf>
    <xf numFmtId="2" fontId="25" fillId="2" borderId="24" xfId="1" applyNumberFormat="1" applyFont="1" applyFill="1" applyBorder="1" applyAlignment="1">
      <alignment horizontal="left" wrapText="1"/>
    </xf>
    <xf numFmtId="0" fontId="25" fillId="2" borderId="24" xfId="1" applyFont="1" applyFill="1" applyBorder="1" applyAlignment="1">
      <alignment horizontal="center" vertical="center"/>
    </xf>
    <xf numFmtId="2" fontId="42" fillId="2" borderId="24" xfId="1" applyNumberFormat="1" applyFont="1" applyFill="1" applyBorder="1" applyAlignment="1">
      <alignment vertical="center"/>
    </xf>
    <xf numFmtId="2" fontId="24" fillId="2" borderId="24" xfId="1" applyNumberFormat="1" applyFont="1" applyFill="1" applyBorder="1" applyAlignment="1">
      <alignment vertical="center"/>
    </xf>
    <xf numFmtId="2" fontId="24" fillId="2" borderId="13" xfId="1" applyNumberFormat="1" applyFont="1" applyFill="1" applyBorder="1" applyAlignment="1">
      <alignment vertical="center"/>
    </xf>
    <xf numFmtId="0" fontId="74" fillId="0" borderId="0" xfId="4" applyFont="1"/>
    <xf numFmtId="0" fontId="74" fillId="0" borderId="0" xfId="4" applyFont="1" applyBorder="1"/>
    <xf numFmtId="0" fontId="26" fillId="4" borderId="24" xfId="4" applyFont="1" applyFill="1" applyBorder="1" applyAlignment="1">
      <alignment horizontal="center" vertical="center"/>
    </xf>
    <xf numFmtId="0" fontId="76" fillId="4" borderId="24" xfId="4" applyFont="1" applyFill="1" applyBorder="1" applyAlignment="1">
      <alignment horizontal="center" vertical="center"/>
    </xf>
    <xf numFmtId="0" fontId="57" fillId="0" borderId="0" xfId="4" applyFont="1"/>
    <xf numFmtId="0" fontId="78" fillId="0" borderId="15" xfId="4" applyFont="1" applyBorder="1" applyAlignment="1">
      <alignment horizontal="center"/>
    </xf>
    <xf numFmtId="0" fontId="50" fillId="0" borderId="15" xfId="4" applyFont="1" applyBorder="1" applyAlignment="1">
      <alignment horizontal="center"/>
    </xf>
    <xf numFmtId="2" fontId="78" fillId="0" borderId="15" xfId="4" applyNumberFormat="1" applyFont="1" applyFill="1" applyBorder="1" applyAlignment="1">
      <alignment horizontal="center"/>
    </xf>
    <xf numFmtId="2" fontId="78" fillId="0" borderId="15" xfId="4" applyNumberFormat="1" applyFont="1" applyFill="1" applyBorder="1"/>
    <xf numFmtId="0" fontId="78" fillId="0" borderId="11" xfId="4" applyFont="1" applyBorder="1" applyAlignment="1">
      <alignment horizontal="center"/>
    </xf>
    <xf numFmtId="0" fontId="78" fillId="0" borderId="29" xfId="4" applyFont="1" applyBorder="1" applyAlignment="1">
      <alignment horizontal="center"/>
    </xf>
    <xf numFmtId="0" fontId="50" fillId="0" borderId="29" xfId="4" applyFont="1" applyBorder="1" applyAlignment="1">
      <alignment horizontal="center"/>
    </xf>
    <xf numFmtId="2" fontId="78" fillId="0" borderId="29" xfId="4" applyNumberFormat="1" applyFont="1" applyFill="1" applyBorder="1" applyAlignment="1">
      <alignment horizontal="center"/>
    </xf>
    <xf numFmtId="2" fontId="78" fillId="0" borderId="29" xfId="4" applyNumberFormat="1" applyFont="1" applyFill="1" applyBorder="1"/>
    <xf numFmtId="0" fontId="78" fillId="0" borderId="21" xfId="4" applyFont="1" applyBorder="1" applyAlignment="1">
      <alignment horizontal="center"/>
    </xf>
    <xf numFmtId="0" fontId="78" fillId="0" borderId="23" xfId="4" applyFont="1" applyBorder="1" applyAlignment="1">
      <alignment horizontal="center"/>
    </xf>
    <xf numFmtId="0" fontId="78" fillId="0" borderId="24" xfId="4" applyFont="1" applyBorder="1" applyAlignment="1">
      <alignment horizontal="center"/>
    </xf>
    <xf numFmtId="0" fontId="50" fillId="0" borderId="24" xfId="4" applyFont="1" applyBorder="1" applyAlignment="1">
      <alignment horizontal="center"/>
    </xf>
    <xf numFmtId="2" fontId="78" fillId="0" borderId="24" xfId="4" applyNumberFormat="1" applyFont="1" applyFill="1" applyBorder="1"/>
    <xf numFmtId="0" fontId="80" fillId="0" borderId="0" xfId="4" applyFont="1" applyAlignment="1">
      <alignment horizontal="center"/>
    </xf>
    <xf numFmtId="0" fontId="80" fillId="0" borderId="0" xfId="4" applyFont="1"/>
    <xf numFmtId="0" fontId="74" fillId="0" borderId="0" xfId="4" applyFont="1" applyAlignment="1">
      <alignment horizontal="center"/>
    </xf>
    <xf numFmtId="0" fontId="56" fillId="4" borderId="24" xfId="4" applyFont="1" applyFill="1" applyBorder="1" applyAlignment="1">
      <alignment horizontal="center"/>
    </xf>
    <xf numFmtId="0" fontId="85" fillId="0" borderId="15" xfId="4" applyFont="1" applyBorder="1" applyAlignment="1">
      <alignment horizontal="center"/>
    </xf>
    <xf numFmtId="0" fontId="49" fillId="0" borderId="15" xfId="4" applyFont="1" applyBorder="1" applyAlignment="1">
      <alignment horizontal="center"/>
    </xf>
    <xf numFmtId="2" fontId="85" fillId="0" borderId="15" xfId="4" applyNumberFormat="1" applyFont="1" applyFill="1" applyBorder="1" applyAlignment="1">
      <alignment horizontal="center"/>
    </xf>
    <xf numFmtId="2" fontId="85" fillId="0" borderId="29" xfId="4" applyNumberFormat="1" applyFont="1" applyFill="1" applyBorder="1"/>
    <xf numFmtId="2" fontId="80" fillId="0" borderId="15" xfId="4" applyNumberFormat="1" applyFont="1" applyFill="1" applyBorder="1" applyAlignment="1">
      <alignment horizontal="center"/>
    </xf>
    <xf numFmtId="2" fontId="80" fillId="0" borderId="15" xfId="4" applyNumberFormat="1" applyFont="1" applyFill="1" applyBorder="1"/>
    <xf numFmtId="0" fontId="85" fillId="0" borderId="11" xfId="4" applyFont="1" applyBorder="1" applyAlignment="1">
      <alignment horizontal="center"/>
    </xf>
    <xf numFmtId="0" fontId="85" fillId="0" borderId="29" xfId="4" applyFont="1" applyBorder="1" applyAlignment="1">
      <alignment horizontal="center"/>
    </xf>
    <xf numFmtId="0" fontId="49" fillId="0" borderId="29" xfId="4" applyFont="1" applyBorder="1" applyAlignment="1">
      <alignment horizontal="center"/>
    </xf>
    <xf numFmtId="2" fontId="85" fillId="0" borderId="29" xfId="4" applyNumberFormat="1" applyFont="1" applyFill="1" applyBorder="1" applyAlignment="1">
      <alignment horizontal="center"/>
    </xf>
    <xf numFmtId="2" fontId="80" fillId="0" borderId="0" xfId="4" applyNumberFormat="1" applyFont="1" applyBorder="1"/>
    <xf numFmtId="2" fontId="80" fillId="0" borderId="29" xfId="4" applyNumberFormat="1" applyFont="1" applyFill="1" applyBorder="1" applyAlignment="1">
      <alignment horizontal="center"/>
    </xf>
    <xf numFmtId="2" fontId="80" fillId="0" borderId="29" xfId="4" applyNumberFormat="1" applyFont="1" applyFill="1" applyBorder="1"/>
    <xf numFmtId="0" fontId="85" fillId="0" borderId="21" xfId="4" applyFont="1" applyBorder="1" applyAlignment="1">
      <alignment horizontal="center"/>
    </xf>
    <xf numFmtId="0" fontId="49" fillId="0" borderId="21" xfId="4" applyFont="1" applyBorder="1" applyAlignment="1">
      <alignment horizontal="center"/>
    </xf>
    <xf numFmtId="2" fontId="80" fillId="0" borderId="21" xfId="4" applyNumberFormat="1" applyFont="1" applyFill="1" applyBorder="1"/>
    <xf numFmtId="0" fontId="85" fillId="0" borderId="23" xfId="4" applyFont="1" applyBorder="1" applyAlignment="1">
      <alignment horizontal="center"/>
    </xf>
    <xf numFmtId="0" fontId="85" fillId="0" borderId="24" xfId="4" applyFont="1" applyBorder="1" applyAlignment="1">
      <alignment horizontal="center"/>
    </xf>
    <xf numFmtId="0" fontId="49" fillId="0" borderId="24" xfId="4" applyFont="1" applyBorder="1" applyAlignment="1">
      <alignment horizontal="center"/>
    </xf>
    <xf numFmtId="2" fontId="85" fillId="0" borderId="24" xfId="4" applyNumberFormat="1" applyFont="1" applyFill="1" applyBorder="1"/>
    <xf numFmtId="2" fontId="80" fillId="0" borderId="24" xfId="4" applyNumberFormat="1" applyFont="1" applyFill="1" applyBorder="1"/>
    <xf numFmtId="1" fontId="34" fillId="0" borderId="21" xfId="4" applyNumberFormat="1" applyFont="1" applyFill="1" applyBorder="1"/>
    <xf numFmtId="0" fontId="19" fillId="4" borderId="5" xfId="1" applyFont="1" applyFill="1" applyBorder="1" applyAlignment="1">
      <alignment horizontal="center" vertical="center"/>
    </xf>
    <xf numFmtId="0" fontId="19" fillId="4" borderId="38" xfId="1" applyFont="1" applyFill="1" applyBorder="1" applyAlignment="1">
      <alignment horizontal="center" vertical="center"/>
    </xf>
    <xf numFmtId="0" fontId="19" fillId="4" borderId="39" xfId="1" applyFont="1" applyFill="1" applyBorder="1" applyAlignment="1">
      <alignment horizontal="center" vertical="center"/>
    </xf>
    <xf numFmtId="2" fontId="3" fillId="0" borderId="27" xfId="1" applyNumberFormat="1" applyBorder="1" applyAlignment="1">
      <alignment vertical="center"/>
    </xf>
    <xf numFmtId="2" fontId="3" fillId="0" borderId="28" xfId="1" applyNumberFormat="1" applyBorder="1" applyAlignment="1">
      <alignment vertical="center"/>
    </xf>
    <xf numFmtId="2" fontId="3" fillId="0" borderId="0" xfId="1" applyNumberFormat="1"/>
    <xf numFmtId="2" fontId="3" fillId="0" borderId="29" xfId="1" applyNumberFormat="1" applyBorder="1" applyAlignment="1">
      <alignment vertical="center"/>
    </xf>
    <xf numFmtId="2" fontId="3" fillId="0" borderId="33" xfId="1" applyNumberFormat="1" applyBorder="1" applyAlignment="1">
      <alignment vertical="center"/>
    </xf>
    <xf numFmtId="0" fontId="3" fillId="0" borderId="11" xfId="1" applyBorder="1" applyAlignment="1">
      <alignment vertical="center"/>
    </xf>
    <xf numFmtId="0" fontId="3" fillId="0" borderId="23" xfId="1" applyBorder="1" applyAlignment="1">
      <alignment vertical="center"/>
    </xf>
    <xf numFmtId="2" fontId="3" fillId="0" borderId="24" xfId="1" applyNumberFormat="1" applyBorder="1" applyAlignment="1">
      <alignment vertical="center"/>
    </xf>
    <xf numFmtId="0" fontId="3" fillId="0" borderId="8" xfId="1" applyBorder="1" applyAlignment="1">
      <alignment vertical="center"/>
    </xf>
    <xf numFmtId="0" fontId="19" fillId="4" borderId="29" xfId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/>
    </xf>
    <xf numFmtId="2" fontId="3" fillId="0" borderId="0" xfId="1" applyNumberFormat="1" applyBorder="1" applyAlignment="1">
      <alignment vertical="center"/>
    </xf>
    <xf numFmtId="2" fontId="3" fillId="0" borderId="20" xfId="1" applyNumberFormat="1" applyFill="1" applyBorder="1" applyAlignment="1">
      <alignment vertical="center"/>
    </xf>
    <xf numFmtId="2" fontId="3" fillId="0" borderId="24" xfId="1" applyNumberFormat="1" applyFill="1" applyBorder="1" applyAlignment="1">
      <alignment vertical="center"/>
    </xf>
    <xf numFmtId="2" fontId="3" fillId="0" borderId="0" xfId="1" applyNumberFormat="1" applyFill="1" applyBorder="1" applyAlignment="1">
      <alignment vertical="center"/>
    </xf>
    <xf numFmtId="0" fontId="26" fillId="0" borderId="0" xfId="1" applyFont="1"/>
    <xf numFmtId="1" fontId="25" fillId="0" borderId="29" xfId="1" applyNumberFormat="1" applyFont="1" applyBorder="1" applyAlignment="1">
      <alignment horizontal="right"/>
    </xf>
    <xf numFmtId="2" fontId="41" fillId="0" borderId="29" xfId="1" applyNumberFormat="1" applyFont="1" applyBorder="1" applyAlignment="1"/>
    <xf numFmtId="0" fontId="42" fillId="0" borderId="29" xfId="1" applyFont="1" applyBorder="1"/>
    <xf numFmtId="1" fontId="41" fillId="0" borderId="29" xfId="1" applyNumberFormat="1" applyFont="1" applyBorder="1" applyAlignment="1">
      <alignment horizontal="center"/>
    </xf>
    <xf numFmtId="1" fontId="25" fillId="0" borderId="29" xfId="1" applyNumberFormat="1" applyFont="1" applyBorder="1" applyAlignment="1">
      <alignment horizontal="right" vertical="top"/>
    </xf>
    <xf numFmtId="2" fontId="41" fillId="2" borderId="29" xfId="1" applyNumberFormat="1" applyFont="1" applyFill="1" applyBorder="1" applyAlignment="1">
      <alignment horizontal="left" vertical="center" wrapText="1"/>
    </xf>
    <xf numFmtId="1" fontId="24" fillId="0" borderId="29" xfId="1" applyNumberFormat="1" applyFont="1" applyBorder="1" applyAlignment="1">
      <alignment horizontal="right"/>
    </xf>
    <xf numFmtId="0" fontId="43" fillId="0" borderId="29" xfId="1" applyFont="1" applyBorder="1"/>
    <xf numFmtId="0" fontId="42" fillId="0" borderId="29" xfId="1" applyFont="1" applyBorder="1" applyAlignment="1">
      <alignment horizontal="right"/>
    </xf>
    <xf numFmtId="0" fontId="41" fillId="0" borderId="29" xfId="1" applyFont="1" applyBorder="1" applyAlignment="1">
      <alignment vertical="center" wrapText="1"/>
    </xf>
    <xf numFmtId="2" fontId="25" fillId="0" borderId="29" xfId="1" applyNumberFormat="1" applyFont="1" applyBorder="1"/>
    <xf numFmtId="2" fontId="41" fillId="0" borderId="29" xfId="1" applyNumberFormat="1" applyFont="1" applyBorder="1"/>
    <xf numFmtId="0" fontId="41" fillId="0" borderId="29" xfId="1" applyFont="1" applyBorder="1"/>
    <xf numFmtId="1" fontId="41" fillId="0" borderId="29" xfId="1" applyNumberFormat="1" applyFont="1" applyBorder="1" applyAlignment="1">
      <alignment horizontal="center" vertical="top"/>
    </xf>
    <xf numFmtId="1" fontId="25" fillId="0" borderId="29" xfId="1" applyNumberFormat="1" applyFont="1" applyBorder="1" applyAlignment="1">
      <alignment horizontal="right" wrapText="1"/>
    </xf>
    <xf numFmtId="1" fontId="41" fillId="0" borderId="29" xfId="1" applyNumberFormat="1" applyFont="1" applyBorder="1" applyAlignment="1">
      <alignment horizontal="right" vertical="top"/>
    </xf>
    <xf numFmtId="1" fontId="41" fillId="2" borderId="29" xfId="1" applyNumberFormat="1" applyFont="1" applyFill="1" applyBorder="1" applyAlignment="1">
      <alignment horizontal="center"/>
    </xf>
    <xf numFmtId="2" fontId="25" fillId="2" borderId="29" xfId="1" applyNumberFormat="1" applyFont="1" applyFill="1" applyBorder="1"/>
    <xf numFmtId="0" fontId="25" fillId="2" borderId="29" xfId="1" applyFont="1" applyFill="1" applyBorder="1"/>
    <xf numFmtId="1" fontId="25" fillId="2" borderId="29" xfId="1" applyNumberFormat="1" applyFont="1" applyFill="1" applyBorder="1" applyAlignment="1">
      <alignment horizontal="center"/>
    </xf>
    <xf numFmtId="1" fontId="41" fillId="2" borderId="29" xfId="1" applyNumberFormat="1" applyFont="1" applyFill="1" applyBorder="1" applyAlignment="1"/>
    <xf numFmtId="0" fontId="43" fillId="0" borderId="29" xfId="1" applyFont="1" applyBorder="1" applyAlignment="1">
      <alignment horizontal="center" vertical="center"/>
    </xf>
    <xf numFmtId="0" fontId="66" fillId="0" borderId="29" xfId="1" applyFont="1" applyBorder="1" applyAlignment="1">
      <alignment horizontal="right"/>
    </xf>
    <xf numFmtId="0" fontId="66" fillId="0" borderId="29" xfId="1" applyFont="1" applyBorder="1" applyAlignment="1"/>
    <xf numFmtId="0" fontId="70" fillId="0" borderId="29" xfId="1" applyFont="1" applyBorder="1"/>
    <xf numFmtId="0" fontId="66" fillId="0" borderId="29" xfId="1" applyFont="1" applyBorder="1"/>
    <xf numFmtId="0" fontId="21" fillId="0" borderId="29" xfId="1" applyFont="1" applyBorder="1" applyAlignment="1">
      <alignment vertical="center" wrapText="1"/>
    </xf>
    <xf numFmtId="1" fontId="49" fillId="0" borderId="29" xfId="1" applyNumberFormat="1" applyFont="1" applyBorder="1" applyAlignment="1">
      <alignment horizontal="right"/>
    </xf>
    <xf numFmtId="0" fontId="25" fillId="0" borderId="29" xfId="1" applyFont="1" applyBorder="1" applyAlignment="1">
      <alignment vertical="center" wrapText="1"/>
    </xf>
    <xf numFmtId="0" fontId="25" fillId="0" borderId="29" xfId="1" applyFont="1" applyBorder="1" applyAlignment="1">
      <alignment horizontal="center" wrapText="1"/>
    </xf>
    <xf numFmtId="0" fontId="66" fillId="2" borderId="29" xfId="1" applyFont="1" applyFill="1" applyBorder="1"/>
    <xf numFmtId="0" fontId="42" fillId="2" borderId="29" xfId="1" applyFont="1" applyFill="1" applyBorder="1"/>
    <xf numFmtId="0" fontId="24" fillId="0" borderId="29" xfId="1" applyFont="1" applyBorder="1"/>
    <xf numFmtId="0" fontId="41" fillId="0" borderId="29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left" vertical="center" wrapText="1"/>
    </xf>
    <xf numFmtId="0" fontId="19" fillId="0" borderId="29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2" fillId="0" borderId="29" xfId="1" applyFont="1" applyBorder="1"/>
    <xf numFmtId="0" fontId="95" fillId="0" borderId="29" xfId="1" applyFont="1" applyBorder="1"/>
    <xf numFmtId="2" fontId="45" fillId="0" borderId="29" xfId="1" applyNumberFormat="1" applyFont="1" applyBorder="1"/>
    <xf numFmtId="2" fontId="52" fillId="0" borderId="29" xfId="1" applyNumberFormat="1" applyFont="1" applyBorder="1"/>
    <xf numFmtId="0" fontId="3" fillId="0" borderId="29" xfId="1" applyBorder="1"/>
    <xf numFmtId="0" fontId="96" fillId="0" borderId="29" xfId="1" applyFont="1" applyBorder="1"/>
    <xf numFmtId="0" fontId="3" fillId="0" borderId="29" xfId="1" applyBorder="1" applyAlignment="1">
      <alignment wrapText="1"/>
    </xf>
    <xf numFmtId="0" fontId="97" fillId="0" borderId="29" xfId="1" applyFont="1" applyBorder="1"/>
    <xf numFmtId="0" fontId="41" fillId="3" borderId="24" xfId="1" applyFont="1" applyFill="1" applyBorder="1" applyAlignment="1">
      <alignment horizontal="center" vertical="center" wrapText="1"/>
    </xf>
    <xf numFmtId="1" fontId="41" fillId="2" borderId="27" xfId="1" applyNumberFormat="1" applyFont="1" applyFill="1" applyBorder="1" applyAlignment="1">
      <alignment horizontal="left"/>
    </xf>
    <xf numFmtId="0" fontId="25" fillId="2" borderId="27" xfId="1" applyFont="1" applyFill="1" applyBorder="1" applyAlignment="1">
      <alignment horizontal="center"/>
    </xf>
    <xf numFmtId="2" fontId="42" fillId="2" borderId="27" xfId="1" applyNumberFormat="1" applyFont="1" applyFill="1" applyBorder="1"/>
    <xf numFmtId="2" fontId="24" fillId="2" borderId="27" xfId="1" applyNumberFormat="1" applyFont="1" applyFill="1" applyBorder="1"/>
    <xf numFmtId="2" fontId="24" fillId="2" borderId="9" xfId="1" applyNumberFormat="1" applyFont="1" applyFill="1" applyBorder="1"/>
    <xf numFmtId="1" fontId="25" fillId="2" borderId="29" xfId="1" applyNumberFormat="1" applyFont="1" applyFill="1" applyBorder="1" applyAlignment="1">
      <alignment horizontal="left"/>
    </xf>
    <xf numFmtId="0" fontId="43" fillId="2" borderId="33" xfId="1" applyFont="1" applyFill="1" applyBorder="1"/>
    <xf numFmtId="0" fontId="45" fillId="2" borderId="29" xfId="1" applyFont="1" applyFill="1" applyBorder="1" applyAlignment="1">
      <alignment vertical="center" wrapText="1"/>
    </xf>
    <xf numFmtId="0" fontId="42" fillId="2" borderId="11" xfId="1" applyFont="1" applyFill="1" applyBorder="1" applyAlignment="1">
      <alignment horizontal="right"/>
    </xf>
    <xf numFmtId="1" fontId="25" fillId="2" borderId="29" xfId="1" applyNumberFormat="1" applyFont="1" applyFill="1" applyBorder="1" applyAlignment="1">
      <alignment horizontal="left" indent="6"/>
    </xf>
    <xf numFmtId="1" fontId="25" fillId="2" borderId="29" xfId="1" applyNumberFormat="1" applyFont="1" applyFill="1" applyBorder="1" applyAlignment="1">
      <alignment horizontal="left" wrapText="1"/>
    </xf>
    <xf numFmtId="1" fontId="19" fillId="2" borderId="29" xfId="1" applyNumberFormat="1" applyFont="1" applyFill="1" applyBorder="1" applyAlignment="1">
      <alignment horizontal="left"/>
    </xf>
    <xf numFmtId="1" fontId="12" fillId="2" borderId="29" xfId="1" applyNumberFormat="1" applyFont="1" applyFill="1" applyBorder="1" applyAlignment="1">
      <alignment horizontal="left"/>
    </xf>
    <xf numFmtId="1" fontId="99" fillId="2" borderId="29" xfId="1" applyNumberFormat="1" applyFont="1" applyFill="1" applyBorder="1" applyAlignment="1">
      <alignment horizontal="left"/>
    </xf>
    <xf numFmtId="1" fontId="41" fillId="2" borderId="11" xfId="1" applyNumberFormat="1" applyFont="1" applyFill="1" applyBorder="1" applyAlignment="1">
      <alignment horizontal="center" vertical="top"/>
    </xf>
    <xf numFmtId="1" fontId="25" fillId="2" borderId="29" xfId="1" applyNumberFormat="1" applyFont="1" applyFill="1" applyBorder="1" applyAlignment="1">
      <alignment horizontal="left" vertical="top" wrapText="1"/>
    </xf>
    <xf numFmtId="1" fontId="24" fillId="2" borderId="11" xfId="1" applyNumberFormat="1" applyFont="1" applyFill="1" applyBorder="1" applyAlignment="1">
      <alignment horizontal="right"/>
    </xf>
    <xf numFmtId="0" fontId="70" fillId="2" borderId="11" xfId="1" applyFont="1" applyFill="1" applyBorder="1" applyAlignment="1">
      <alignment horizontal="center"/>
    </xf>
    <xf numFmtId="0" fontId="51" fillId="2" borderId="29" xfId="1" applyFont="1" applyFill="1" applyBorder="1" applyAlignment="1">
      <alignment vertical="center" wrapText="1"/>
    </xf>
    <xf numFmtId="0" fontId="45" fillId="2" borderId="29" xfId="1" applyFont="1" applyFill="1" applyBorder="1" applyAlignment="1">
      <alignment horizontal="center" wrapText="1"/>
    </xf>
    <xf numFmtId="0" fontId="45" fillId="2" borderId="29" xfId="1" applyFont="1" applyFill="1" applyBorder="1" applyAlignment="1">
      <alignment horizontal="left" vertical="center" wrapText="1" indent="11"/>
    </xf>
    <xf numFmtId="0" fontId="90" fillId="2" borderId="29" xfId="1" applyFont="1" applyFill="1" applyBorder="1" applyAlignment="1">
      <alignment vertical="center" wrapText="1"/>
    </xf>
    <xf numFmtId="0" fontId="25" fillId="2" borderId="2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vertical="center" wrapText="1"/>
    </xf>
    <xf numFmtId="0" fontId="69" fillId="2" borderId="29" xfId="1" applyFont="1" applyFill="1" applyBorder="1" applyAlignment="1">
      <alignment horizontal="center" vertical="center" wrapText="1"/>
    </xf>
    <xf numFmtId="0" fontId="52" fillId="2" borderId="29" xfId="1" applyFont="1" applyFill="1" applyBorder="1" applyAlignment="1">
      <alignment vertical="center" wrapText="1"/>
    </xf>
    <xf numFmtId="0" fontId="90" fillId="2" borderId="27" xfId="1" applyFont="1" applyFill="1" applyBorder="1" applyAlignment="1">
      <alignment vertical="center" wrapText="1"/>
    </xf>
    <xf numFmtId="0" fontId="25" fillId="2" borderId="2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vertical="center" wrapText="1"/>
    </xf>
    <xf numFmtId="2" fontId="24" fillId="2" borderId="27" xfId="1" applyNumberFormat="1" applyFont="1" applyFill="1" applyBorder="1" applyAlignment="1">
      <alignment vertical="center"/>
    </xf>
    <xf numFmtId="1" fontId="41" fillId="2" borderId="11" xfId="1" applyNumberFormat="1" applyFont="1" applyFill="1" applyBorder="1" applyAlignment="1">
      <alignment horizontal="right" vertical="center"/>
    </xf>
    <xf numFmtId="0" fontId="4" fillId="2" borderId="33" xfId="1" applyFont="1" applyFill="1" applyBorder="1" applyAlignment="1">
      <alignment vertical="center" wrapText="1"/>
    </xf>
    <xf numFmtId="1" fontId="21" fillId="2" borderId="11" xfId="1" applyNumberFormat="1" applyFont="1" applyFill="1" applyBorder="1" applyAlignment="1">
      <alignment horizontal="right" vertical="center"/>
    </xf>
    <xf numFmtId="1" fontId="24" fillId="2" borderId="11" xfId="1" applyNumberFormat="1" applyFont="1" applyFill="1" applyBorder="1" applyAlignment="1">
      <alignment horizontal="right" vertical="center"/>
    </xf>
    <xf numFmtId="0" fontId="69" fillId="2" borderId="29" xfId="1" applyFont="1" applyFill="1" applyBorder="1" applyAlignment="1">
      <alignment vertical="center" wrapText="1"/>
    </xf>
    <xf numFmtId="167" fontId="24" fillId="2" borderId="11" xfId="1" applyNumberFormat="1" applyFont="1" applyFill="1" applyBorder="1" applyAlignment="1">
      <alignment horizontal="right" vertical="center"/>
    </xf>
    <xf numFmtId="0" fontId="52" fillId="2" borderId="29" xfId="1" applyFont="1" applyFill="1" applyBorder="1" applyAlignment="1">
      <alignment horizontal="left" vertical="center" wrapText="1"/>
    </xf>
    <xf numFmtId="167" fontId="41" fillId="2" borderId="11" xfId="1" applyNumberFormat="1" applyFont="1" applyFill="1" applyBorder="1" applyAlignment="1">
      <alignment horizontal="right" vertical="center"/>
    </xf>
    <xf numFmtId="0" fontId="101" fillId="2" borderId="29" xfId="1" applyFont="1" applyFill="1" applyBorder="1" applyAlignment="1">
      <alignment vertical="center" wrapText="1"/>
    </xf>
    <xf numFmtId="167" fontId="25" fillId="2" borderId="11" xfId="1" applyNumberFormat="1" applyFont="1" applyFill="1" applyBorder="1" applyAlignment="1">
      <alignment horizontal="right" vertical="center"/>
    </xf>
    <xf numFmtId="1" fontId="25" fillId="2" borderId="11" xfId="1" applyNumberFormat="1" applyFont="1" applyFill="1" applyBorder="1" applyAlignment="1">
      <alignment horizontal="right" vertical="center"/>
    </xf>
    <xf numFmtId="1" fontId="25" fillId="0" borderId="23" xfId="1" applyNumberFormat="1" applyFont="1" applyBorder="1" applyAlignment="1">
      <alignment horizontal="left"/>
    </xf>
    <xf numFmtId="0" fontId="69" fillId="0" borderId="24" xfId="1" applyFont="1" applyBorder="1" applyAlignment="1">
      <alignment vertical="center" wrapText="1"/>
    </xf>
    <xf numFmtId="0" fontId="4" fillId="0" borderId="30" xfId="1" applyFont="1" applyBorder="1" applyAlignment="1">
      <alignment vertical="center" wrapText="1"/>
    </xf>
    <xf numFmtId="1" fontId="25" fillId="0" borderId="8" xfId="1" applyNumberFormat="1" applyFont="1" applyBorder="1" applyAlignment="1">
      <alignment horizontal="center"/>
    </xf>
    <xf numFmtId="1" fontId="25" fillId="0" borderId="0" xfId="1" applyNumberFormat="1" applyFont="1" applyBorder="1" applyAlignment="1">
      <alignment horizontal="left"/>
    </xf>
    <xf numFmtId="0" fontId="69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1" fontId="41" fillId="0" borderId="0" xfId="1" applyNumberFormat="1" applyFont="1" applyBorder="1" applyAlignment="1">
      <alignment horizontal="left"/>
    </xf>
    <xf numFmtId="0" fontId="40" fillId="0" borderId="0" xfId="1" applyFont="1" applyBorder="1" applyAlignment="1">
      <alignment vertical="top" wrapText="1"/>
    </xf>
    <xf numFmtId="2" fontId="25" fillId="0" borderId="11" xfId="1" applyNumberFormat="1" applyFont="1" applyBorder="1" applyAlignment="1">
      <alignment wrapText="1"/>
    </xf>
    <xf numFmtId="1" fontId="102" fillId="0" borderId="29" xfId="1" applyNumberFormat="1" applyFont="1" applyFill="1" applyBorder="1" applyAlignment="1">
      <alignment horizontal="left" vertical="center"/>
    </xf>
    <xf numFmtId="2" fontId="25" fillId="0" borderId="29" xfId="1" applyNumberFormat="1" applyFont="1" applyBorder="1" applyAlignment="1">
      <alignment wrapText="1"/>
    </xf>
    <xf numFmtId="2" fontId="25" fillId="0" borderId="12" xfId="1" applyNumberFormat="1" applyFont="1" applyBorder="1" applyAlignment="1">
      <alignment horizontal="center" wrapText="1"/>
    </xf>
    <xf numFmtId="2" fontId="22" fillId="0" borderId="33" xfId="1" applyNumberFormat="1" applyFont="1" applyFill="1" applyBorder="1" applyAlignment="1">
      <alignment horizontal="center"/>
    </xf>
    <xf numFmtId="2" fontId="41" fillId="0" borderId="11" xfId="1" applyNumberFormat="1" applyFont="1" applyBorder="1" applyAlignment="1">
      <alignment wrapText="1"/>
    </xf>
    <xf numFmtId="2" fontId="22" fillId="0" borderId="33" xfId="1" applyNumberFormat="1" applyFont="1" applyFill="1" applyBorder="1" applyAlignment="1">
      <alignment horizontal="right"/>
    </xf>
    <xf numFmtId="2" fontId="25" fillId="0" borderId="29" xfId="1" applyNumberFormat="1" applyFont="1" applyFill="1" applyBorder="1" applyAlignment="1">
      <alignment horizontal="center"/>
    </xf>
    <xf numFmtId="1" fontId="25" fillId="0" borderId="11" xfId="1" applyNumberFormat="1" applyFont="1" applyFill="1" applyBorder="1" applyAlignment="1">
      <alignment horizontal="center"/>
    </xf>
    <xf numFmtId="2" fontId="25" fillId="0" borderId="29" xfId="1" applyNumberFormat="1" applyFont="1" applyFill="1" applyBorder="1" applyAlignment="1">
      <alignment horizontal="left" wrapText="1"/>
    </xf>
    <xf numFmtId="1" fontId="41" fillId="0" borderId="11" xfId="1" applyNumberFormat="1" applyFont="1" applyFill="1" applyBorder="1" applyAlignment="1">
      <alignment horizontal="center"/>
    </xf>
    <xf numFmtId="2" fontId="21" fillId="0" borderId="29" xfId="1" applyNumberFormat="1" applyFont="1" applyFill="1" applyBorder="1" applyAlignment="1">
      <alignment horizontal="left"/>
    </xf>
    <xf numFmtId="2" fontId="41" fillId="0" borderId="29" xfId="1" applyNumberFormat="1" applyFont="1" applyFill="1" applyBorder="1" applyAlignment="1">
      <alignment horizontal="left"/>
    </xf>
    <xf numFmtId="2" fontId="24" fillId="0" borderId="29" xfId="1" applyNumberFormat="1" applyFont="1" applyFill="1" applyBorder="1" applyAlignment="1">
      <alignment horizontal="left"/>
    </xf>
    <xf numFmtId="2" fontId="15" fillId="0" borderId="29" xfId="1" applyNumberFormat="1" applyFont="1" applyFill="1" applyBorder="1" applyAlignment="1">
      <alignment horizontal="left"/>
    </xf>
    <xf numFmtId="1" fontId="18" fillId="0" borderId="11" xfId="1" applyNumberFormat="1" applyFont="1" applyFill="1" applyBorder="1" applyAlignment="1">
      <alignment horizontal="center"/>
    </xf>
    <xf numFmtId="2" fontId="18" fillId="0" borderId="29" xfId="1" applyNumberFormat="1" applyFont="1" applyFill="1" applyBorder="1" applyAlignment="1">
      <alignment horizontal="left" indent="4"/>
    </xf>
    <xf numFmtId="1" fontId="18" fillId="0" borderId="11" xfId="1" applyNumberFormat="1" applyFont="1" applyBorder="1" applyAlignment="1">
      <alignment horizontal="center" vertical="center"/>
    </xf>
    <xf numFmtId="1" fontId="25" fillId="0" borderId="48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1" fontId="25" fillId="0" borderId="29" xfId="1" applyNumberFormat="1" applyFont="1" applyFill="1" applyBorder="1" applyAlignment="1">
      <alignment horizontal="left" vertical="top" wrapText="1"/>
    </xf>
    <xf numFmtId="2" fontId="25" fillId="0" borderId="29" xfId="1" applyNumberFormat="1" applyFont="1" applyFill="1" applyBorder="1" applyAlignment="1">
      <alignment vertical="center"/>
    </xf>
    <xf numFmtId="1" fontId="25" fillId="0" borderId="29" xfId="1" applyNumberFormat="1" applyFont="1" applyFill="1" applyBorder="1" applyAlignment="1">
      <alignment horizontal="left" vertical="center" wrapText="1"/>
    </xf>
    <xf numFmtId="0" fontId="18" fillId="0" borderId="11" xfId="1" applyFont="1" applyBorder="1" applyAlignment="1">
      <alignment horizontal="center"/>
    </xf>
    <xf numFmtId="0" fontId="66" fillId="0" borderId="33" xfId="1" applyFont="1" applyFill="1" applyBorder="1"/>
    <xf numFmtId="1" fontId="25" fillId="0" borderId="32" xfId="1" applyNumberFormat="1" applyFont="1" applyBorder="1" applyAlignment="1">
      <alignment horizontal="center"/>
    </xf>
    <xf numFmtId="1" fontId="25" fillId="0" borderId="29" xfId="1" applyNumberFormat="1" applyFont="1" applyBorder="1" applyAlignment="1">
      <alignment horizontal="center" wrapText="1"/>
    </xf>
    <xf numFmtId="2" fontId="25" fillId="0" borderId="21" xfId="1" applyNumberFormat="1" applyFont="1" applyFill="1" applyBorder="1"/>
    <xf numFmtId="1" fontId="25" fillId="0" borderId="21" xfId="1" applyNumberFormat="1" applyFont="1" applyFill="1" applyBorder="1" applyAlignment="1">
      <alignment horizontal="left"/>
    </xf>
    <xf numFmtId="0" fontId="25" fillId="0" borderId="21" xfId="1" applyFont="1" applyFill="1" applyBorder="1" applyAlignment="1">
      <alignment horizontal="center"/>
    </xf>
    <xf numFmtId="1" fontId="25" fillId="0" borderId="27" xfId="1" applyNumberFormat="1" applyFont="1" applyFill="1" applyBorder="1" applyAlignment="1">
      <alignment horizontal="left"/>
    </xf>
    <xf numFmtId="1" fontId="25" fillId="0" borderId="20" xfId="1" applyNumberFormat="1" applyFont="1" applyFill="1" applyBorder="1" applyAlignment="1">
      <alignment horizontal="left"/>
    </xf>
    <xf numFmtId="0" fontId="25" fillId="0" borderId="20" xfId="1" applyFont="1" applyFill="1" applyBorder="1" applyAlignment="1">
      <alignment horizontal="center"/>
    </xf>
    <xf numFmtId="2" fontId="25" fillId="0" borderId="20" xfId="1" applyNumberFormat="1" applyFont="1" applyFill="1" applyBorder="1"/>
    <xf numFmtId="2" fontId="25" fillId="0" borderId="24" xfId="1" applyNumberFormat="1" applyFont="1" applyFill="1" applyBorder="1"/>
    <xf numFmtId="2" fontId="25" fillId="0" borderId="12" xfId="1" applyNumberFormat="1" applyFont="1" applyBorder="1"/>
    <xf numFmtId="2" fontId="25" fillId="0" borderId="13" xfId="1" applyNumberFormat="1" applyFont="1" applyBorder="1"/>
    <xf numFmtId="0" fontId="42" fillId="0" borderId="30" xfId="1" applyFont="1" applyBorder="1"/>
    <xf numFmtId="0" fontId="25" fillId="0" borderId="0" xfId="1" applyFont="1" applyAlignment="1">
      <alignment horizontal="left"/>
    </xf>
    <xf numFmtId="0" fontId="106" fillId="2" borderId="0" xfId="5" applyFont="1" applyFill="1"/>
    <xf numFmtId="0" fontId="108" fillId="2" borderId="29" xfId="5" applyFont="1" applyFill="1" applyBorder="1" applyAlignment="1">
      <alignment horizontal="center" vertical="center"/>
    </xf>
    <xf numFmtId="0" fontId="108" fillId="2" borderId="33" xfId="5" applyFont="1" applyFill="1" applyBorder="1" applyAlignment="1">
      <alignment horizontal="center" vertical="center"/>
    </xf>
    <xf numFmtId="0" fontId="95" fillId="2" borderId="24" xfId="5" applyFont="1" applyFill="1" applyBorder="1" applyAlignment="1">
      <alignment horizontal="center" vertical="center"/>
    </xf>
    <xf numFmtId="0" fontId="109" fillId="2" borderId="30" xfId="5" applyFont="1" applyFill="1" applyBorder="1" applyAlignment="1">
      <alignment horizontal="center" vertical="center"/>
    </xf>
    <xf numFmtId="0" fontId="95" fillId="2" borderId="8" xfId="5" applyFont="1" applyFill="1" applyBorder="1" applyAlignment="1">
      <alignment wrapText="1"/>
    </xf>
    <xf numFmtId="0" fontId="95" fillId="2" borderId="27" xfId="5" applyFont="1" applyFill="1" applyBorder="1"/>
    <xf numFmtId="0" fontId="95" fillId="2" borderId="28" xfId="5" applyFont="1" applyFill="1" applyBorder="1"/>
    <xf numFmtId="0" fontId="95" fillId="2" borderId="11" xfId="5" applyFont="1" applyFill="1" applyBorder="1"/>
    <xf numFmtId="0" fontId="95" fillId="2" borderId="29" xfId="5" applyFont="1" applyFill="1" applyBorder="1"/>
    <xf numFmtId="0" fontId="95" fillId="2" borderId="33" xfId="5" applyFont="1" applyFill="1" applyBorder="1"/>
    <xf numFmtId="0" fontId="110" fillId="2" borderId="0" xfId="5" applyFont="1" applyFill="1"/>
    <xf numFmtId="0" fontId="95" fillId="2" borderId="0" xfId="5" applyFont="1" applyFill="1"/>
    <xf numFmtId="1" fontId="90" fillId="0" borderId="29" xfId="1" applyNumberFormat="1" applyFont="1" applyBorder="1" applyAlignment="1">
      <alignment horizontal="center"/>
    </xf>
    <xf numFmtId="2" fontId="90" fillId="0" borderId="29" xfId="1" applyNumberFormat="1" applyFont="1" applyBorder="1"/>
    <xf numFmtId="2" fontId="56" fillId="0" borderId="29" xfId="1" applyNumberFormat="1" applyFont="1" applyBorder="1"/>
    <xf numFmtId="1" fontId="56" fillId="0" borderId="29" xfId="1" applyNumberFormat="1" applyFont="1" applyBorder="1" applyAlignment="1">
      <alignment horizontal="center"/>
    </xf>
    <xf numFmtId="2" fontId="56" fillId="0" borderId="29" xfId="1" applyNumberFormat="1" applyFont="1" applyFill="1" applyBorder="1"/>
    <xf numFmtId="2" fontId="44" fillId="0" borderId="29" xfId="1" applyNumberFormat="1" applyFont="1" applyFill="1" applyBorder="1"/>
    <xf numFmtId="2" fontId="56" fillId="0" borderId="29" xfId="1" applyNumberFormat="1" applyFont="1" applyFill="1" applyBorder="1" applyAlignment="1">
      <alignment horizontal="center"/>
    </xf>
    <xf numFmtId="2" fontId="44" fillId="0" borderId="29" xfId="1" applyNumberFormat="1" applyFont="1" applyFill="1" applyBorder="1" applyAlignment="1">
      <alignment horizontal="left" vertical="center"/>
    </xf>
    <xf numFmtId="2" fontId="90" fillId="0" borderId="29" xfId="1" applyNumberFormat="1" applyFont="1" applyFill="1" applyBorder="1" applyAlignment="1">
      <alignment horizontal="left" vertical="center"/>
    </xf>
    <xf numFmtId="1" fontId="11" fillId="0" borderId="29" xfId="1" applyNumberFormat="1" applyFont="1" applyFill="1" applyBorder="1" applyAlignment="1">
      <alignment horizontal="left" vertical="center" wrapText="1"/>
    </xf>
    <xf numFmtId="0" fontId="42" fillId="0" borderId="33" xfId="1" applyFont="1" applyFill="1" applyBorder="1"/>
    <xf numFmtId="0" fontId="43" fillId="0" borderId="33" xfId="1" applyFont="1" applyBorder="1"/>
    <xf numFmtId="1" fontId="25" fillId="0" borderId="29" xfId="1" applyNumberFormat="1" applyFont="1" applyBorder="1" applyAlignment="1">
      <alignment horizontal="left" indent="9"/>
    </xf>
    <xf numFmtId="0" fontId="74" fillId="0" borderId="0" xfId="1" applyFont="1"/>
    <xf numFmtId="0" fontId="101" fillId="0" borderId="29" xfId="1" applyFont="1" applyBorder="1" applyAlignment="1">
      <alignment horizontal="center" vertical="top"/>
    </xf>
    <xf numFmtId="0" fontId="101" fillId="0" borderId="29" xfId="1" applyFont="1" applyBorder="1" applyAlignment="1">
      <alignment wrapText="1"/>
    </xf>
    <xf numFmtId="0" fontId="48" fillId="0" borderId="29" xfId="1" applyFont="1" applyBorder="1"/>
    <xf numFmtId="0" fontId="74" fillId="0" borderId="29" xfId="1" applyFont="1" applyBorder="1"/>
    <xf numFmtId="0" fontId="90" fillId="0" borderId="29" xfId="1" applyFont="1" applyBorder="1" applyAlignment="1">
      <alignment horizontal="center"/>
    </xf>
    <xf numFmtId="0" fontId="90" fillId="0" borderId="29" xfId="1" applyFont="1" applyBorder="1" applyAlignment="1">
      <alignment wrapText="1"/>
    </xf>
    <xf numFmtId="0" fontId="90" fillId="0" borderId="29" xfId="1" applyFont="1" applyBorder="1" applyAlignment="1">
      <alignment vertical="top"/>
    </xf>
    <xf numFmtId="0" fontId="101" fillId="0" borderId="29" xfId="1" applyFont="1" applyBorder="1"/>
    <xf numFmtId="0" fontId="12" fillId="0" borderId="0" xfId="1" applyFont="1"/>
    <xf numFmtId="0" fontId="3" fillId="0" borderId="0" xfId="1" applyAlignment="1"/>
    <xf numFmtId="0" fontId="4" fillId="0" borderId="0" xfId="1" applyFont="1" applyBorder="1" applyAlignment="1">
      <alignment vertical="center"/>
    </xf>
    <xf numFmtId="0" fontId="3" fillId="0" borderId="0" xfId="1" applyBorder="1" applyAlignment="1"/>
    <xf numFmtId="2" fontId="25" fillId="0" borderId="0" xfId="1" applyNumberFormat="1" applyFont="1" applyBorder="1"/>
    <xf numFmtId="9" fontId="34" fillId="0" borderId="33" xfId="2" applyNumberFormat="1" applyFont="1" applyBorder="1" applyAlignment="1">
      <alignment horizontal="center"/>
    </xf>
    <xf numFmtId="166" fontId="113" fillId="0" borderId="33" xfId="2" applyNumberFormat="1" applyFont="1" applyBorder="1" applyAlignment="1">
      <alignment horizontal="center"/>
    </xf>
    <xf numFmtId="1" fontId="58" fillId="0" borderId="24" xfId="1" applyNumberFormat="1" applyFont="1" applyFill="1" applyBorder="1" applyAlignment="1">
      <alignment horizontal="left" vertical="center"/>
    </xf>
    <xf numFmtId="166" fontId="23" fillId="2" borderId="33" xfId="2" applyNumberFormat="1" applyFont="1" applyFill="1" applyBorder="1" applyAlignment="1"/>
    <xf numFmtId="2" fontId="25" fillId="2" borderId="29" xfId="1" applyNumberFormat="1" applyFont="1" applyFill="1" applyBorder="1" applyAlignment="1">
      <alignment horizontal="right" vertical="top" wrapText="1"/>
    </xf>
    <xf numFmtId="167" fontId="25" fillId="0" borderId="29" xfId="1" applyNumberFormat="1" applyFont="1" applyBorder="1"/>
    <xf numFmtId="43" fontId="115" fillId="0" borderId="12" xfId="2" applyFont="1" applyBorder="1" applyAlignment="1">
      <alignment vertical="center"/>
    </xf>
    <xf numFmtId="2" fontId="115" fillId="0" borderId="12" xfId="2" applyNumberFormat="1" applyFont="1" applyBorder="1" applyAlignment="1">
      <alignment vertical="center"/>
    </xf>
    <xf numFmtId="43" fontId="115" fillId="0" borderId="12" xfId="2" applyNumberFormat="1" applyFont="1" applyBorder="1" applyAlignment="1">
      <alignment vertical="center"/>
    </xf>
    <xf numFmtId="2" fontId="114" fillId="0" borderId="12" xfId="2" applyNumberFormat="1" applyFont="1" applyBorder="1" applyAlignment="1">
      <alignment vertical="center"/>
    </xf>
    <xf numFmtId="2" fontId="115" fillId="0" borderId="13" xfId="2" applyNumberFormat="1" applyFont="1" applyBorder="1" applyAlignment="1">
      <alignment vertical="center"/>
    </xf>
    <xf numFmtId="0" fontId="57" fillId="4" borderId="24" xfId="4" applyFont="1" applyFill="1" applyBorder="1" applyAlignment="1">
      <alignment horizontal="center" vertical="center"/>
    </xf>
    <xf numFmtId="2" fontId="48" fillId="0" borderId="29" xfId="1" applyNumberFormat="1" applyFont="1" applyFill="1" applyBorder="1" applyProtection="1">
      <protection locked="0"/>
    </xf>
    <xf numFmtId="10" fontId="45" fillId="0" borderId="29" xfId="1" applyNumberFormat="1" applyFont="1" applyBorder="1"/>
    <xf numFmtId="10" fontId="52" fillId="0" borderId="12" xfId="1" applyNumberFormat="1" applyFont="1" applyBorder="1" applyAlignment="1">
      <alignment horizontal="center" vertical="center"/>
    </xf>
    <xf numFmtId="166" fontId="29" fillId="0" borderId="33" xfId="2" applyNumberFormat="1" applyFont="1" applyBorder="1" applyAlignment="1">
      <alignment horizontal="center" vertical="center"/>
    </xf>
    <xf numFmtId="0" fontId="51" fillId="0" borderId="33" xfId="1" applyFont="1" applyBorder="1" applyAlignment="1">
      <alignment vertical="center" wrapText="1"/>
    </xf>
    <xf numFmtId="2" fontId="24" fillId="2" borderId="33" xfId="1" applyNumberFormat="1" applyFont="1" applyFill="1" applyBorder="1"/>
    <xf numFmtId="164" fontId="29" fillId="0" borderId="33" xfId="2" applyNumberFormat="1" applyFont="1" applyBorder="1" applyAlignment="1">
      <alignment horizontal="center"/>
    </xf>
    <xf numFmtId="0" fontId="45" fillId="0" borderId="0" xfId="1" applyFont="1" applyBorder="1"/>
    <xf numFmtId="164" fontId="117" fillId="0" borderId="33" xfId="2" applyNumberFormat="1" applyFont="1" applyBorder="1" applyAlignment="1">
      <alignment horizontal="center"/>
    </xf>
    <xf numFmtId="9" fontId="113" fillId="0" borderId="33" xfId="2" applyNumberFormat="1" applyFont="1" applyBorder="1" applyAlignment="1">
      <alignment horizontal="center"/>
    </xf>
    <xf numFmtId="9" fontId="34" fillId="0" borderId="12" xfId="2" applyNumberFormat="1" applyFont="1" applyBorder="1" applyAlignment="1">
      <alignment horizontal="center"/>
    </xf>
    <xf numFmtId="0" fontId="43" fillId="0" borderId="18" xfId="1" applyFont="1" applyBorder="1"/>
    <xf numFmtId="1" fontId="34" fillId="0" borderId="28" xfId="2" applyNumberFormat="1" applyFont="1" applyBorder="1" applyAlignment="1">
      <alignment horizontal="center"/>
    </xf>
    <xf numFmtId="2" fontId="45" fillId="0" borderId="12" xfId="1" applyNumberFormat="1" applyFont="1" applyBorder="1" applyAlignment="1">
      <alignment horizontal="center" wrapText="1"/>
    </xf>
    <xf numFmtId="2" fontId="24" fillId="0" borderId="36" xfId="1" applyNumberFormat="1" applyFont="1" applyFill="1" applyBorder="1"/>
    <xf numFmtId="166" fontId="118" fillId="0" borderId="45" xfId="2" applyNumberFormat="1" applyFont="1" applyBorder="1" applyAlignment="1">
      <alignment horizontal="center"/>
    </xf>
    <xf numFmtId="1" fontId="49" fillId="0" borderId="32" xfId="1" applyNumberFormat="1" applyFont="1" applyFill="1" applyBorder="1" applyAlignment="1">
      <alignment horizontal="right"/>
    </xf>
    <xf numFmtId="1" fontId="50" fillId="0" borderId="21" xfId="6" applyNumberFormat="1" applyFont="1" applyFill="1" applyBorder="1" applyAlignment="1" applyProtection="1">
      <alignment horizontal="left"/>
    </xf>
    <xf numFmtId="0" fontId="50" fillId="0" borderId="21" xfId="1" applyFont="1" applyFill="1" applyBorder="1" applyAlignment="1">
      <alignment horizontal="center" vertical="center" wrapText="1"/>
    </xf>
    <xf numFmtId="0" fontId="50" fillId="0" borderId="21" xfId="1" applyFont="1" applyFill="1" applyBorder="1" applyAlignment="1">
      <alignment vertical="center" wrapText="1"/>
    </xf>
    <xf numFmtId="2" fontId="50" fillId="0" borderId="21" xfId="1" applyNumberFormat="1" applyFont="1" applyFill="1" applyBorder="1"/>
    <xf numFmtId="1" fontId="50" fillId="0" borderId="24" xfId="6" applyNumberFormat="1" applyFont="1" applyFill="1" applyBorder="1" applyAlignment="1" applyProtection="1">
      <alignment horizontal="left"/>
    </xf>
    <xf numFmtId="0" fontId="120" fillId="0" borderId="24" xfId="1" applyFont="1" applyFill="1" applyBorder="1" applyAlignment="1">
      <alignment vertical="center" wrapText="1"/>
    </xf>
    <xf numFmtId="2" fontId="120" fillId="0" borderId="24" xfId="1" applyNumberFormat="1" applyFont="1" applyFill="1" applyBorder="1"/>
    <xf numFmtId="0" fontId="50" fillId="0" borderId="24" xfId="1" applyFont="1" applyFill="1" applyBorder="1" applyAlignment="1">
      <alignment horizontal="center" vertical="center" wrapText="1"/>
    </xf>
    <xf numFmtId="1" fontId="41" fillId="0" borderId="29" xfId="1" applyNumberFormat="1" applyFont="1" applyFill="1" applyBorder="1" applyAlignment="1">
      <alignment horizontal="left" vertical="center"/>
    </xf>
    <xf numFmtId="2" fontId="24" fillId="2" borderId="37" xfId="1" applyNumberFormat="1" applyFont="1" applyFill="1" applyBorder="1" applyAlignment="1">
      <alignment horizontal="center" vertical="top" wrapText="1"/>
    </xf>
    <xf numFmtId="2" fontId="24" fillId="2" borderId="12" xfId="1" applyNumberFormat="1" applyFont="1" applyFill="1" applyBorder="1" applyAlignment="1">
      <alignment horizontal="center" vertical="top" wrapText="1"/>
    </xf>
    <xf numFmtId="1" fontId="4" fillId="2" borderId="9" xfId="1" applyNumberFormat="1" applyFont="1" applyFill="1" applyBorder="1" applyAlignment="1">
      <alignment horizontal="right"/>
    </xf>
    <xf numFmtId="2" fontId="24" fillId="6" borderId="29" xfId="1" applyNumberFormat="1" applyFont="1" applyFill="1" applyBorder="1"/>
    <xf numFmtId="9" fontId="51" fillId="0" borderId="29" xfId="1" applyNumberFormat="1" applyFont="1" applyBorder="1" applyAlignment="1">
      <alignment vertical="center" wrapText="1"/>
    </xf>
    <xf numFmtId="2" fontId="25" fillId="2" borderId="12" xfId="1" applyNumberFormat="1" applyFont="1" applyFill="1" applyBorder="1" applyAlignment="1">
      <alignment horizontal="right"/>
    </xf>
    <xf numFmtId="16" fontId="4" fillId="0" borderId="10" xfId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1" fontId="4" fillId="0" borderId="52" xfId="1" applyNumberFormat="1" applyFont="1" applyBorder="1" applyAlignment="1">
      <alignment horizontal="center" vertical="center"/>
    </xf>
    <xf numFmtId="2" fontId="24" fillId="2" borderId="29" xfId="1" applyNumberFormat="1" applyFont="1" applyFill="1" applyBorder="1" applyAlignment="1">
      <alignment horizontal="left"/>
    </xf>
    <xf numFmtId="2" fontId="25" fillId="2" borderId="29" xfId="1" applyNumberFormat="1" applyFont="1" applyFill="1" applyBorder="1" applyAlignment="1">
      <alignment horizontal="center"/>
    </xf>
    <xf numFmtId="2" fontId="25" fillId="2" borderId="29" xfId="1" applyNumberFormat="1" applyFont="1" applyFill="1" applyBorder="1" applyAlignment="1">
      <alignment horizontal="right"/>
    </xf>
    <xf numFmtId="0" fontId="13" fillId="0" borderId="0" xfId="1" applyFont="1" applyBorder="1" applyAlignment="1">
      <alignment horizontal="left" vertical="center"/>
    </xf>
    <xf numFmtId="0" fontId="39" fillId="0" borderId="29" xfId="1" applyFont="1" applyBorder="1"/>
    <xf numFmtId="1" fontId="39" fillId="2" borderId="8" xfId="1" applyNumberFormat="1" applyFont="1" applyFill="1" applyBorder="1" applyAlignment="1">
      <alignment horizontal="left" vertical="center"/>
    </xf>
    <xf numFmtId="2" fontId="25" fillId="2" borderId="24" xfId="1" applyNumberFormat="1" applyFont="1" applyFill="1" applyBorder="1"/>
    <xf numFmtId="0" fontId="3" fillId="0" borderId="0" xfId="1" applyFont="1"/>
    <xf numFmtId="0" fontId="121" fillId="2" borderId="0" xfId="5" applyFont="1" applyFill="1"/>
    <xf numFmtId="0" fontId="11" fillId="0" borderId="14" xfId="1" applyFont="1" applyBorder="1" applyAlignment="1">
      <alignment horizontal="center"/>
    </xf>
    <xf numFmtId="0" fontId="18" fillId="0" borderId="13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left"/>
    </xf>
    <xf numFmtId="0" fontId="11" fillId="0" borderId="36" xfId="1" applyFont="1" applyBorder="1" applyAlignment="1">
      <alignment horizontal="left"/>
    </xf>
    <xf numFmtId="0" fontId="90" fillId="0" borderId="53" xfId="1" applyFont="1" applyBorder="1" applyAlignment="1">
      <alignment horizontal="center"/>
    </xf>
    <xf numFmtId="0" fontId="90" fillId="0" borderId="10" xfId="1" applyFont="1" applyBorder="1" applyAlignment="1">
      <alignment horizontal="center"/>
    </xf>
    <xf numFmtId="2" fontId="49" fillId="0" borderId="8" xfId="1" applyNumberFormat="1" applyFont="1" applyBorder="1" applyAlignment="1">
      <alignment wrapText="1"/>
    </xf>
    <xf numFmtId="1" fontId="40" fillId="0" borderId="8" xfId="1" applyNumberFormat="1" applyFont="1" applyBorder="1" applyAlignment="1">
      <alignment horizontal="left"/>
    </xf>
    <xf numFmtId="1" fontId="122" fillId="0" borderId="8" xfId="1" applyNumberFormat="1" applyFont="1" applyFill="1" applyBorder="1" applyAlignment="1">
      <alignment horizontal="center"/>
    </xf>
    <xf numFmtId="1" fontId="40" fillId="0" borderId="8" xfId="1" applyNumberFormat="1" applyFont="1" applyBorder="1" applyAlignment="1">
      <alignment horizontal="center"/>
    </xf>
    <xf numFmtId="0" fontId="123" fillId="0" borderId="14" xfId="4" applyFont="1" applyBorder="1" applyAlignment="1">
      <alignment horizontal="center"/>
    </xf>
    <xf numFmtId="0" fontId="3" fillId="0" borderId="8" xfId="1" applyFont="1" applyBorder="1" applyAlignment="1">
      <alignment vertical="center"/>
    </xf>
    <xf numFmtId="1" fontId="40" fillId="0" borderId="14" xfId="1" applyNumberFormat="1" applyFont="1" applyBorder="1" applyAlignment="1">
      <alignment horizontal="center"/>
    </xf>
    <xf numFmtId="2" fontId="21" fillId="3" borderId="25" xfId="1" applyNumberFormat="1" applyFont="1" applyFill="1" applyBorder="1" applyAlignment="1">
      <alignment horizontal="center" vertical="center" wrapText="1"/>
    </xf>
    <xf numFmtId="2" fontId="21" fillId="3" borderId="55" xfId="1" applyNumberFormat="1" applyFont="1" applyFill="1" applyBorder="1" applyAlignment="1">
      <alignment horizontal="center" vertical="center" wrapText="1"/>
    </xf>
    <xf numFmtId="2" fontId="21" fillId="0" borderId="54" xfId="1" applyNumberFormat="1" applyFont="1" applyBorder="1" applyAlignment="1"/>
    <xf numFmtId="2" fontId="24" fillId="2" borderId="34" xfId="1" applyNumberFormat="1" applyFont="1" applyFill="1" applyBorder="1"/>
    <xf numFmtId="2" fontId="25" fillId="2" borderId="13" xfId="1" applyNumberFormat="1" applyFont="1" applyFill="1" applyBorder="1"/>
    <xf numFmtId="2" fontId="21" fillId="0" borderId="56" xfId="1" applyNumberFormat="1" applyFont="1" applyBorder="1"/>
    <xf numFmtId="0" fontId="43" fillId="0" borderId="11" xfId="1" applyFont="1" applyFill="1" applyBorder="1" applyAlignment="1">
      <alignment horizontal="right" vertical="center"/>
    </xf>
    <xf numFmtId="1" fontId="25" fillId="0" borderId="29" xfId="1" applyNumberFormat="1" applyFont="1" applyFill="1" applyBorder="1" applyAlignment="1">
      <alignment horizontal="left" vertical="center"/>
    </xf>
    <xf numFmtId="2" fontId="25" fillId="0" borderId="12" xfId="1" applyNumberFormat="1" applyFont="1" applyFill="1" applyBorder="1" applyAlignment="1">
      <alignment vertical="center"/>
    </xf>
    <xf numFmtId="2" fontId="24" fillId="0" borderId="15" xfId="1" applyNumberFormat="1" applyFont="1" applyFill="1" applyBorder="1"/>
    <xf numFmtId="2" fontId="24" fillId="2" borderId="12" xfId="1" applyNumberFormat="1" applyFont="1" applyFill="1" applyBorder="1" applyAlignment="1">
      <alignment vertical="top" wrapText="1"/>
    </xf>
    <xf numFmtId="1" fontId="25" fillId="0" borderId="27" xfId="1" applyNumberFormat="1" applyFont="1" applyBorder="1" applyAlignment="1">
      <alignment horizontal="right"/>
    </xf>
    <xf numFmtId="2" fontId="41" fillId="0" borderId="27" xfId="1" applyNumberFormat="1" applyFont="1" applyBorder="1" applyAlignment="1"/>
    <xf numFmtId="0" fontId="2" fillId="0" borderId="27" xfId="1" applyFont="1" applyBorder="1"/>
    <xf numFmtId="0" fontId="95" fillId="0" borderId="27" xfId="1" applyFont="1" applyBorder="1"/>
    <xf numFmtId="2" fontId="45" fillId="0" borderId="27" xfId="1" applyNumberFormat="1" applyFont="1" applyBorder="1"/>
    <xf numFmtId="2" fontId="52" fillId="0" borderId="27" xfId="1" applyNumberFormat="1" applyFont="1" applyBorder="1"/>
    <xf numFmtId="0" fontId="45" fillId="0" borderId="27" xfId="1" applyFont="1" applyBorder="1"/>
    <xf numFmtId="0" fontId="45" fillId="0" borderId="9" xfId="1" applyFont="1" applyBorder="1"/>
    <xf numFmtId="0" fontId="97" fillId="0" borderId="27" xfId="1" applyFont="1" applyBorder="1"/>
    <xf numFmtId="9" fontId="34" fillId="0" borderId="15" xfId="2" applyNumberFormat="1" applyFont="1" applyBorder="1" applyAlignment="1">
      <alignment horizontal="center"/>
    </xf>
    <xf numFmtId="2" fontId="24" fillId="2" borderId="9" xfId="1" applyNumberFormat="1" applyFont="1" applyFill="1" applyBorder="1" applyAlignment="1">
      <alignment vertical="center"/>
    </xf>
    <xf numFmtId="0" fontId="41" fillId="3" borderId="24" xfId="1" applyFont="1" applyFill="1" applyBorder="1" applyAlignment="1">
      <alignment horizontal="center" wrapText="1"/>
    </xf>
    <xf numFmtId="1" fontId="40" fillId="0" borderId="11" xfId="1" applyNumberFormat="1" applyFont="1" applyBorder="1" applyAlignment="1">
      <alignment horizontal="center" vertical="top"/>
    </xf>
    <xf numFmtId="0" fontId="26" fillId="0" borderId="29" xfId="1" applyFont="1" applyBorder="1" applyAlignment="1">
      <alignment horizontal="center" vertical="center" wrapText="1"/>
    </xf>
    <xf numFmtId="0" fontId="26" fillId="0" borderId="29" xfId="1" applyFont="1" applyBorder="1" applyAlignment="1">
      <alignment vertical="center"/>
    </xf>
    <xf numFmtId="0" fontId="26" fillId="0" borderId="29" xfId="1" applyFont="1" applyBorder="1" applyAlignment="1">
      <alignment horizontal="center" vertical="center"/>
    </xf>
    <xf numFmtId="2" fontId="48" fillId="0" borderId="29" xfId="1" applyNumberFormat="1" applyFont="1" applyBorder="1" applyAlignment="1">
      <alignment horizontal="left" vertical="center" wrapText="1"/>
    </xf>
    <xf numFmtId="0" fontId="25" fillId="0" borderId="29" xfId="1" applyFont="1" applyBorder="1" applyAlignment="1">
      <alignment horizontal="center" vertical="center"/>
    </xf>
    <xf numFmtId="1" fontId="25" fillId="0" borderId="11" xfId="1" applyNumberFormat="1" applyFont="1" applyBorder="1" applyAlignment="1">
      <alignment horizontal="center" vertical="center"/>
    </xf>
    <xf numFmtId="2" fontId="101" fillId="0" borderId="29" xfId="1" applyNumberFormat="1" applyFont="1" applyBorder="1" applyAlignment="1">
      <alignment horizontal="left" vertical="center" wrapText="1"/>
    </xf>
    <xf numFmtId="0" fontId="25" fillId="0" borderId="27" xfId="1" applyFont="1" applyFill="1" applyBorder="1" applyAlignment="1">
      <alignment horizontal="center" vertical="center"/>
    </xf>
    <xf numFmtId="2" fontId="42" fillId="0" borderId="27" xfId="1" applyNumberFormat="1" applyFont="1" applyFill="1" applyBorder="1" applyAlignment="1">
      <alignment vertical="center"/>
    </xf>
    <xf numFmtId="2" fontId="25" fillId="0" borderId="27" xfId="1" applyNumberFormat="1" applyFont="1" applyFill="1" applyBorder="1" applyAlignment="1">
      <alignment vertical="center"/>
    </xf>
    <xf numFmtId="2" fontId="25" fillId="0" borderId="9" xfId="1" applyNumberFormat="1" applyFont="1" applyFill="1" applyBorder="1" applyAlignment="1">
      <alignment vertical="center"/>
    </xf>
    <xf numFmtId="2" fontId="24" fillId="0" borderId="9" xfId="1" applyNumberFormat="1" applyFont="1" applyFill="1" applyBorder="1" applyAlignment="1">
      <alignment vertical="center"/>
    </xf>
    <xf numFmtId="0" fontId="51" fillId="0" borderId="29" xfId="1" quotePrefix="1" applyFont="1" applyBorder="1" applyAlignment="1">
      <alignment vertical="center" wrapText="1"/>
    </xf>
    <xf numFmtId="2" fontId="42" fillId="0" borderId="29" xfId="1" applyNumberFormat="1" applyFont="1" applyBorder="1" applyAlignment="1">
      <alignment vertical="center"/>
    </xf>
    <xf numFmtId="2" fontId="24" fillId="0" borderId="29" xfId="1" applyNumberFormat="1" applyFont="1" applyBorder="1" applyAlignment="1">
      <alignment vertical="center"/>
    </xf>
    <xf numFmtId="2" fontId="24" fillId="0" borderId="12" xfId="1" applyNumberFormat="1" applyFont="1" applyBorder="1" applyAlignment="1">
      <alignment vertical="center"/>
    </xf>
    <xf numFmtId="2" fontId="25" fillId="2" borderId="9" xfId="1" applyNumberFormat="1" applyFont="1" applyFill="1" applyBorder="1"/>
    <xf numFmtId="1" fontId="125" fillId="6" borderId="9" xfId="1" applyNumberFormat="1" applyFont="1" applyFill="1" applyBorder="1" applyAlignment="1">
      <alignment horizontal="right"/>
    </xf>
    <xf numFmtId="1" fontId="125" fillId="6" borderId="11" xfId="1" applyNumberFormat="1" applyFont="1" applyFill="1" applyBorder="1" applyAlignment="1">
      <alignment horizontal="center" vertical="center" wrapText="1"/>
    </xf>
    <xf numFmtId="2" fontId="125" fillId="6" borderId="29" xfId="1" applyNumberFormat="1" applyFont="1" applyFill="1" applyBorder="1" applyAlignment="1">
      <alignment horizontal="left" wrapText="1"/>
    </xf>
    <xf numFmtId="2" fontId="125" fillId="6" borderId="29" xfId="1" applyNumberFormat="1" applyFont="1" applyFill="1" applyBorder="1" applyAlignment="1">
      <alignment horizontal="center"/>
    </xf>
    <xf numFmtId="1" fontId="125" fillId="6" borderId="29" xfId="1" applyNumberFormat="1" applyFont="1" applyFill="1" applyBorder="1" applyAlignment="1">
      <alignment horizontal="right"/>
    </xf>
    <xf numFmtId="1" fontId="125" fillId="6" borderId="27" xfId="1" applyNumberFormat="1" applyFont="1" applyFill="1" applyBorder="1" applyAlignment="1">
      <alignment horizontal="right"/>
    </xf>
    <xf numFmtId="1" fontId="126" fillId="6" borderId="28" xfId="1" applyNumberFormat="1" applyFont="1" applyFill="1" applyBorder="1" applyAlignment="1">
      <alignment horizontal="center"/>
    </xf>
    <xf numFmtId="1" fontId="125" fillId="6" borderId="11" xfId="1" applyNumberFormat="1" applyFont="1" applyFill="1" applyBorder="1" applyAlignment="1">
      <alignment horizontal="center" wrapText="1"/>
    </xf>
    <xf numFmtId="167" fontId="25" fillId="0" borderId="0" xfId="1" applyNumberFormat="1" applyFont="1" applyBorder="1"/>
    <xf numFmtId="0" fontId="3" fillId="0" borderId="11" xfId="1" applyFont="1" applyBorder="1" applyAlignment="1">
      <alignment vertical="center"/>
    </xf>
    <xf numFmtId="2" fontId="3" fillId="0" borderId="29" xfId="1" applyNumberFormat="1" applyFont="1" applyBorder="1" applyAlignment="1">
      <alignment horizontal="center" vertical="center"/>
    </xf>
    <xf numFmtId="2" fontId="3" fillId="0" borderId="33" xfId="1" applyNumberFormat="1" applyFont="1" applyBorder="1" applyAlignment="1">
      <alignment horizontal="center" vertical="center"/>
    </xf>
    <xf numFmtId="2" fontId="3" fillId="0" borderId="24" xfId="1" applyNumberFormat="1" applyFont="1" applyBorder="1" applyAlignment="1">
      <alignment horizontal="center" vertical="center"/>
    </xf>
    <xf numFmtId="2" fontId="3" fillId="0" borderId="30" xfId="1" applyNumberFormat="1" applyFont="1" applyBorder="1" applyAlignment="1">
      <alignment horizontal="center" vertical="center"/>
    </xf>
    <xf numFmtId="2" fontId="3" fillId="4" borderId="38" xfId="1" applyNumberFormat="1" applyFont="1" applyFill="1" applyBorder="1" applyAlignment="1">
      <alignment horizontal="center" vertical="center"/>
    </xf>
    <xf numFmtId="2" fontId="3" fillId="4" borderId="39" xfId="1" applyNumberFormat="1" applyFont="1" applyFill="1" applyBorder="1" applyAlignment="1">
      <alignment horizontal="center" vertical="center"/>
    </xf>
    <xf numFmtId="2" fontId="3" fillId="0" borderId="27" xfId="1" applyNumberFormat="1" applyFont="1" applyBorder="1" applyAlignment="1">
      <alignment horizontal="center" vertical="center"/>
    </xf>
    <xf numFmtId="2" fontId="3" fillId="0" borderId="28" xfId="1" applyNumberFormat="1" applyFont="1" applyBorder="1" applyAlignment="1">
      <alignment horizontal="center" vertical="center"/>
    </xf>
    <xf numFmtId="2" fontId="3" fillId="4" borderId="29" xfId="1" applyNumberFormat="1" applyFont="1" applyFill="1" applyBorder="1" applyAlignment="1">
      <alignment horizontal="center" vertical="center"/>
    </xf>
    <xf numFmtId="2" fontId="3" fillId="4" borderId="33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2" fontId="3" fillId="0" borderId="0" xfId="1" applyNumberFormat="1" applyFont="1" applyBorder="1" applyAlignment="1">
      <alignment horizontal="center" vertical="center"/>
    </xf>
    <xf numFmtId="2" fontId="3" fillId="2" borderId="27" xfId="1" applyNumberFormat="1" applyFill="1" applyBorder="1" applyAlignment="1">
      <alignment vertical="center"/>
    </xf>
    <xf numFmtId="2" fontId="3" fillId="2" borderId="28" xfId="1" applyNumberFormat="1" applyFill="1" applyBorder="1" applyAlignment="1">
      <alignment vertical="center"/>
    </xf>
    <xf numFmtId="2" fontId="128" fillId="2" borderId="27" xfId="1" applyNumberFormat="1" applyFont="1" applyFill="1" applyBorder="1" applyAlignment="1">
      <alignment vertical="center"/>
    </xf>
    <xf numFmtId="2" fontId="3" fillId="2" borderId="29" xfId="1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2" fontId="3" fillId="2" borderId="27" xfId="1" applyNumberFormat="1" applyFont="1" applyFill="1" applyBorder="1" applyAlignment="1">
      <alignment vertical="center"/>
    </xf>
    <xf numFmtId="2" fontId="3" fillId="2" borderId="25" xfId="1" applyNumberFormat="1" applyFill="1" applyBorder="1" applyAlignment="1">
      <alignment vertical="center"/>
    </xf>
    <xf numFmtId="2" fontId="3" fillId="2" borderId="24" xfId="1" applyNumberFormat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/>
    </xf>
    <xf numFmtId="2" fontId="3" fillId="2" borderId="15" xfId="1" applyNumberFormat="1" applyFill="1" applyBorder="1" applyAlignment="1">
      <alignment vertical="center"/>
    </xf>
    <xf numFmtId="2" fontId="3" fillId="2" borderId="20" xfId="1" applyNumberFormat="1" applyFill="1" applyBorder="1" applyAlignment="1">
      <alignment vertical="center"/>
    </xf>
    <xf numFmtId="2" fontId="3" fillId="2" borderId="22" xfId="1" applyNumberFormat="1" applyFill="1" applyBorder="1" applyAlignment="1">
      <alignment vertical="center"/>
    </xf>
    <xf numFmtId="0" fontId="20" fillId="4" borderId="24" xfId="7" applyFont="1" applyFill="1" applyBorder="1" applyAlignment="1">
      <alignment horizontal="center" vertical="center"/>
    </xf>
    <xf numFmtId="0" fontId="90" fillId="4" borderId="24" xfId="7" applyFont="1" applyFill="1" applyBorder="1" applyAlignment="1">
      <alignment horizontal="center" vertical="center"/>
    </xf>
    <xf numFmtId="0" fontId="91" fillId="0" borderId="11" xfId="7" applyFont="1" applyBorder="1" applyAlignment="1">
      <alignment horizontal="center" vertical="center"/>
    </xf>
    <xf numFmtId="0" fontId="91" fillId="0" borderId="27" xfId="7" applyFont="1" applyBorder="1" applyAlignment="1">
      <alignment horizontal="left" vertical="center"/>
    </xf>
    <xf numFmtId="0" fontId="91" fillId="0" borderId="27" xfId="7" applyFont="1" applyBorder="1" applyAlignment="1">
      <alignment horizontal="center" vertical="center"/>
    </xf>
    <xf numFmtId="2" fontId="91" fillId="0" borderId="27" xfId="7" applyNumberFormat="1" applyFont="1" applyBorder="1" applyAlignment="1">
      <alignment horizontal="right" vertical="center"/>
    </xf>
    <xf numFmtId="0" fontId="91" fillId="0" borderId="28" xfId="7" applyFont="1" applyBorder="1" applyAlignment="1">
      <alignment horizontal="right" vertical="center"/>
    </xf>
    <xf numFmtId="2" fontId="56" fillId="0" borderId="27" xfId="7" applyNumberFormat="1" applyFont="1" applyBorder="1" applyAlignment="1">
      <alignment horizontal="right" vertical="center"/>
    </xf>
    <xf numFmtId="2" fontId="56" fillId="0" borderId="29" xfId="7" applyNumberFormat="1" applyFont="1" applyBorder="1" applyAlignment="1">
      <alignment horizontal="right" vertical="center"/>
    </xf>
    <xf numFmtId="0" fontId="56" fillId="0" borderId="28" xfId="7" applyFont="1" applyBorder="1" applyAlignment="1">
      <alignment horizontal="right" vertical="center"/>
    </xf>
    <xf numFmtId="0" fontId="91" fillId="0" borderId="33" xfId="7" applyFont="1" applyBorder="1" applyAlignment="1">
      <alignment horizontal="right" vertical="center"/>
    </xf>
    <xf numFmtId="0" fontId="56" fillId="0" borderId="33" xfId="7" applyFont="1" applyBorder="1" applyAlignment="1">
      <alignment horizontal="right" vertical="center"/>
    </xf>
    <xf numFmtId="0" fontId="91" fillId="0" borderId="8" xfId="7" applyFont="1" applyBorder="1" applyAlignment="1">
      <alignment horizontal="center" vertical="center"/>
    </xf>
    <xf numFmtId="2" fontId="91" fillId="0" borderId="27" xfId="7" applyNumberFormat="1" applyFont="1" applyBorder="1" applyAlignment="1">
      <alignment horizontal="center" vertical="center"/>
    </xf>
    <xf numFmtId="2" fontId="56" fillId="0" borderId="21" xfId="7" applyNumberFormat="1" applyFont="1" applyBorder="1" applyAlignment="1">
      <alignment horizontal="right" vertical="center"/>
    </xf>
    <xf numFmtId="0" fontId="91" fillId="0" borderId="27" xfId="7" applyFont="1" applyBorder="1" applyAlignment="1">
      <alignment horizontal="left" vertical="center" wrapText="1"/>
    </xf>
    <xf numFmtId="0" fontId="91" fillId="0" borderId="45" xfId="7" applyFont="1" applyBorder="1" applyAlignment="1">
      <alignment horizontal="right" vertical="center"/>
    </xf>
    <xf numFmtId="0" fontId="56" fillId="0" borderId="45" xfId="7" applyFont="1" applyBorder="1" applyAlignment="1">
      <alignment horizontal="right" vertical="center"/>
    </xf>
    <xf numFmtId="0" fontId="91" fillId="0" borderId="29" xfId="7" applyFont="1" applyBorder="1" applyAlignment="1">
      <alignment horizontal="left" vertical="center"/>
    </xf>
    <xf numFmtId="0" fontId="91" fillId="0" borderId="21" xfId="7" quotePrefix="1" applyFont="1" applyBorder="1" applyAlignment="1">
      <alignment horizontal="left" vertical="center"/>
    </xf>
    <xf numFmtId="0" fontId="91" fillId="0" borderId="21" xfId="7" applyFont="1" applyBorder="1" applyAlignment="1">
      <alignment horizontal="left" vertical="center"/>
    </xf>
    <xf numFmtId="2" fontId="56" fillId="0" borderId="24" xfId="7" applyNumberFormat="1" applyFont="1" applyBorder="1" applyAlignment="1">
      <alignment horizontal="right" vertical="center"/>
    </xf>
    <xf numFmtId="2" fontId="56" fillId="0" borderId="20" xfId="7" applyNumberFormat="1" applyFont="1" applyFill="1" applyBorder="1" applyAlignment="1">
      <alignment horizontal="right" vertical="center"/>
    </xf>
    <xf numFmtId="0" fontId="91" fillId="0" borderId="29" xfId="7" applyFont="1" applyBorder="1" applyAlignment="1">
      <alignment horizontal="center" vertical="center"/>
    </xf>
    <xf numFmtId="2" fontId="91" fillId="0" borderId="29" xfId="7" applyNumberFormat="1" applyFont="1" applyBorder="1" applyAlignment="1">
      <alignment horizontal="center" vertical="center"/>
    </xf>
    <xf numFmtId="2" fontId="91" fillId="0" borderId="29" xfId="7" applyNumberFormat="1" applyFont="1" applyBorder="1" applyAlignment="1">
      <alignment horizontal="right" vertical="center"/>
    </xf>
    <xf numFmtId="0" fontId="91" fillId="0" borderId="23" xfId="7" applyFont="1" applyBorder="1" applyAlignment="1">
      <alignment horizontal="center" vertical="center"/>
    </xf>
    <xf numFmtId="0" fontId="91" fillId="0" borderId="24" xfId="7" applyFont="1" applyBorder="1" applyAlignment="1">
      <alignment horizontal="left" vertical="center"/>
    </xf>
    <xf numFmtId="0" fontId="91" fillId="0" borderId="25" xfId="7" applyFont="1" applyBorder="1" applyAlignment="1">
      <alignment horizontal="center" vertical="center"/>
    </xf>
    <xf numFmtId="2" fontId="91" fillId="0" borderId="25" xfId="7" applyNumberFormat="1" applyFont="1" applyBorder="1" applyAlignment="1">
      <alignment horizontal="center" vertical="center"/>
    </xf>
    <xf numFmtId="2" fontId="91" fillId="0" borderId="25" xfId="7" applyNumberFormat="1" applyFont="1" applyBorder="1" applyAlignment="1">
      <alignment horizontal="right" vertical="center"/>
    </xf>
    <xf numFmtId="0" fontId="91" fillId="0" borderId="30" xfId="7" applyFont="1" applyBorder="1" applyAlignment="1">
      <alignment horizontal="right" vertical="center"/>
    </xf>
    <xf numFmtId="0" fontId="56" fillId="0" borderId="30" xfId="7" applyFont="1" applyBorder="1" applyAlignment="1">
      <alignment horizontal="right" vertical="center"/>
    </xf>
    <xf numFmtId="0" fontId="25" fillId="0" borderId="0" xfId="1" applyFont="1" applyBorder="1" applyAlignment="1">
      <alignment horizontal="center"/>
    </xf>
    <xf numFmtId="9" fontId="45" fillId="0" borderId="0" xfId="1" applyNumberFormat="1" applyFont="1" applyBorder="1" applyAlignment="1">
      <alignment horizontal="center"/>
    </xf>
    <xf numFmtId="0" fontId="95" fillId="2" borderId="23" xfId="5" applyFont="1" applyFill="1" applyBorder="1" applyAlignment="1">
      <alignment horizontal="center" vertical="center"/>
    </xf>
    <xf numFmtId="0" fontId="95" fillId="2" borderId="23" xfId="5" applyFont="1" applyFill="1" applyBorder="1" applyAlignment="1">
      <alignment horizontal="left" vertical="center" wrapText="1"/>
    </xf>
    <xf numFmtId="0" fontId="95" fillId="2" borderId="24" xfId="5" applyFont="1" applyFill="1" applyBorder="1" applyAlignment="1">
      <alignment vertical="center"/>
    </xf>
    <xf numFmtId="0" fontId="95" fillId="2" borderId="30" xfId="5" applyFont="1" applyFill="1" applyBorder="1" applyAlignment="1">
      <alignment vertical="center"/>
    </xf>
    <xf numFmtId="167" fontId="25" fillId="0" borderId="0" xfId="1" applyNumberFormat="1" applyFont="1" applyBorder="1" applyAlignment="1">
      <alignment vertical="center"/>
    </xf>
    <xf numFmtId="0" fontId="25" fillId="6" borderId="0" xfId="1" applyFont="1" applyFill="1" applyBorder="1"/>
    <xf numFmtId="0" fontId="19" fillId="4" borderId="14" xfId="1" applyFont="1" applyFill="1" applyBorder="1" applyAlignment="1">
      <alignment horizontal="center" vertical="center"/>
    </xf>
    <xf numFmtId="0" fontId="19" fillId="4" borderId="15" xfId="1" applyFont="1" applyFill="1" applyBorder="1" applyAlignment="1">
      <alignment horizontal="center" vertical="center"/>
    </xf>
    <xf numFmtId="0" fontId="19" fillId="4" borderId="36" xfId="1" applyFont="1" applyFill="1" applyBorder="1" applyAlignment="1">
      <alignment horizontal="center" vertical="center"/>
    </xf>
    <xf numFmtId="2" fontId="3" fillId="2" borderId="29" xfId="1" applyNumberFormat="1" applyFill="1" applyBorder="1" applyAlignment="1">
      <alignment vertical="center"/>
    </xf>
    <xf numFmtId="2" fontId="3" fillId="2" borderId="33" xfId="1" applyNumberFormat="1" applyFill="1" applyBorder="1" applyAlignment="1">
      <alignment vertical="center"/>
    </xf>
    <xf numFmtId="2" fontId="3" fillId="2" borderId="24" xfId="1" applyNumberForma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 wrapText="1"/>
    </xf>
    <xf numFmtId="0" fontId="12" fillId="0" borderId="24" xfId="1" applyFont="1" applyBorder="1"/>
    <xf numFmtId="2" fontId="24" fillId="3" borderId="24" xfId="1" applyNumberFormat="1" applyFont="1" applyFill="1" applyBorder="1" applyAlignment="1">
      <alignment horizontal="center" vertical="center" wrapText="1"/>
    </xf>
    <xf numFmtId="2" fontId="55" fillId="0" borderId="12" xfId="1" applyNumberFormat="1" applyFont="1" applyFill="1" applyBorder="1" applyAlignment="1">
      <alignment vertical="center"/>
    </xf>
    <xf numFmtId="0" fontId="60" fillId="0" borderId="24" xfId="1" applyFont="1" applyFill="1" applyBorder="1" applyAlignment="1">
      <alignment horizontal="center" vertical="center"/>
    </xf>
    <xf numFmtId="2" fontId="61" fillId="0" borderId="24" xfId="1" applyNumberFormat="1" applyFont="1" applyFill="1" applyBorder="1" applyAlignment="1">
      <alignment vertical="center"/>
    </xf>
    <xf numFmtId="2" fontId="62" fillId="0" borderId="24" xfId="1" applyNumberFormat="1" applyFont="1" applyFill="1" applyBorder="1" applyAlignment="1">
      <alignment vertical="center"/>
    </xf>
    <xf numFmtId="2" fontId="62" fillId="0" borderId="13" xfId="1" applyNumberFormat="1" applyFont="1" applyFill="1" applyBorder="1" applyAlignment="1">
      <alignment vertical="center"/>
    </xf>
    <xf numFmtId="2" fontId="24" fillId="0" borderId="24" xfId="1" applyNumberFormat="1" applyFont="1" applyBorder="1" applyAlignment="1">
      <alignment vertical="center"/>
    </xf>
    <xf numFmtId="168" fontId="25" fillId="0" borderId="0" xfId="1" applyNumberFormat="1" applyFont="1" applyBorder="1"/>
    <xf numFmtId="2" fontId="78" fillId="0" borderId="24" xfId="4" applyNumberFormat="1" applyFont="1" applyFill="1" applyBorder="1" applyAlignment="1">
      <alignment horizontal="center"/>
    </xf>
    <xf numFmtId="0" fontId="127" fillId="0" borderId="0" xfId="1" applyFont="1" applyFill="1" applyBorder="1" applyAlignment="1">
      <alignment horizontal="center" vertical="top" wrapText="1"/>
    </xf>
    <xf numFmtId="0" fontId="40" fillId="0" borderId="0" xfId="1" applyFont="1" applyFill="1" applyBorder="1" applyAlignment="1">
      <alignment horizontal="center" vertical="top" wrapText="1"/>
    </xf>
    <xf numFmtId="1" fontId="4" fillId="2" borderId="9" xfId="1" applyNumberFormat="1" applyFont="1" applyFill="1" applyBorder="1" applyAlignment="1">
      <alignment horizontal="right" vertical="center"/>
    </xf>
    <xf numFmtId="1" fontId="4" fillId="0" borderId="29" xfId="1" applyNumberFormat="1" applyFont="1" applyFill="1" applyBorder="1" applyAlignment="1">
      <alignment horizontal="right" vertical="center" wrapText="1"/>
    </xf>
    <xf numFmtId="1" fontId="23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/>
    <xf numFmtId="1" fontId="39" fillId="0" borderId="8" xfId="1" applyNumberFormat="1" applyFont="1" applyBorder="1" applyAlignment="1">
      <alignment horizontal="center"/>
    </xf>
    <xf numFmtId="9" fontId="34" fillId="0" borderId="36" xfId="2" applyNumberFormat="1" applyFont="1" applyBorder="1" applyAlignment="1">
      <alignment horizontal="center"/>
    </xf>
    <xf numFmtId="0" fontId="45" fillId="0" borderId="33" xfId="1" applyFont="1" applyBorder="1"/>
    <xf numFmtId="0" fontId="3" fillId="0" borderId="24" xfId="1" applyBorder="1"/>
    <xf numFmtId="0" fontId="95" fillId="0" borderId="24" xfId="1" applyFont="1" applyBorder="1"/>
    <xf numFmtId="2" fontId="45" fillId="0" borderId="24" xfId="1" applyNumberFormat="1" applyFont="1" applyBorder="1"/>
    <xf numFmtId="2" fontId="52" fillId="0" borderId="24" xfId="1" applyNumberFormat="1" applyFont="1" applyBorder="1"/>
    <xf numFmtId="2" fontId="25" fillId="2" borderId="24" xfId="1" applyNumberFormat="1" applyFont="1" applyFill="1" applyBorder="1" applyAlignment="1">
      <alignment horizontal="right" vertical="top" wrapText="1"/>
    </xf>
    <xf numFmtId="0" fontId="45" fillId="0" borderId="30" xfId="1" applyFont="1" applyBorder="1"/>
    <xf numFmtId="0" fontId="25" fillId="0" borderId="33" xfId="1" applyFont="1" applyBorder="1"/>
    <xf numFmtId="0" fontId="25" fillId="0" borderId="24" xfId="1" applyFont="1" applyBorder="1" applyAlignment="1">
      <alignment vertical="center" wrapText="1"/>
    </xf>
    <xf numFmtId="0" fontId="25" fillId="0" borderId="24" xfId="1" applyFont="1" applyBorder="1" applyAlignment="1">
      <alignment horizontal="center" wrapText="1"/>
    </xf>
    <xf numFmtId="0" fontId="24" fillId="0" borderId="24" xfId="1" applyFont="1" applyBorder="1"/>
    <xf numFmtId="2" fontId="24" fillId="2" borderId="24" xfId="1" applyNumberFormat="1" applyFont="1" applyFill="1" applyBorder="1"/>
    <xf numFmtId="0" fontId="25" fillId="0" borderId="30" xfId="1" applyFont="1" applyBorder="1"/>
    <xf numFmtId="1" fontId="3" fillId="0" borderId="0" xfId="1" applyNumberFormat="1"/>
    <xf numFmtId="2" fontId="25" fillId="6" borderId="9" xfId="1" applyNumberFormat="1" applyFont="1" applyFill="1" applyBorder="1" applyAlignment="1">
      <alignment vertical="center"/>
    </xf>
    <xf numFmtId="2" fontId="24" fillId="0" borderId="54" xfId="1" applyNumberFormat="1" applyFont="1" applyFill="1" applyBorder="1"/>
    <xf numFmtId="2" fontId="25" fillId="2" borderId="12" xfId="1" applyNumberFormat="1" applyFont="1" applyFill="1" applyBorder="1" applyAlignment="1">
      <alignment horizontal="right" vertical="top" wrapText="1"/>
    </xf>
    <xf numFmtId="0" fontId="8" fillId="0" borderId="49" xfId="1" applyFont="1" applyBorder="1"/>
    <xf numFmtId="0" fontId="8" fillId="0" borderId="50" xfId="1" applyFont="1" applyBorder="1"/>
    <xf numFmtId="0" fontId="8" fillId="0" borderId="51" xfId="1" applyFont="1" applyBorder="1"/>
    <xf numFmtId="0" fontId="9" fillId="0" borderId="2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29" fillId="0" borderId="2" xfId="1" applyFont="1" applyBorder="1" applyAlignment="1">
      <alignment horizontal="center" vertical="center" wrapText="1"/>
    </xf>
    <xf numFmtId="0" fontId="129" fillId="0" borderId="0" xfId="1" applyFont="1" applyBorder="1" applyAlignment="1">
      <alignment horizontal="center" vertical="center" wrapText="1"/>
    </xf>
    <xf numFmtId="0" fontId="129" fillId="0" borderId="3" xfId="1" applyFont="1" applyBorder="1" applyAlignment="1">
      <alignment horizontal="center" vertical="center" wrapText="1"/>
    </xf>
    <xf numFmtId="0" fontId="124" fillId="0" borderId="4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left"/>
    </xf>
    <xf numFmtId="0" fontId="26" fillId="0" borderId="29" xfId="1" applyFont="1" applyBorder="1" applyAlignment="1">
      <alignment horizontal="left"/>
    </xf>
    <xf numFmtId="0" fontId="26" fillId="0" borderId="0" xfId="1" applyFont="1" applyAlignment="1">
      <alignment horizontal="left" vertical="center" wrapText="1"/>
    </xf>
    <xf numFmtId="0" fontId="17" fillId="2" borderId="0" xfId="1" applyFont="1" applyFill="1" applyBorder="1" applyAlignment="1">
      <alignment horizontal="center" vertical="center" wrapText="1"/>
    </xf>
    <xf numFmtId="2" fontId="18" fillId="3" borderId="14" xfId="1" applyNumberFormat="1" applyFont="1" applyFill="1" applyBorder="1" applyAlignment="1">
      <alignment horizontal="center" vertical="center" wrapText="1"/>
    </xf>
    <xf numFmtId="2" fontId="18" fillId="3" borderId="19" xfId="1" applyNumberFormat="1" applyFont="1" applyFill="1" applyBorder="1" applyAlignment="1">
      <alignment horizontal="center" vertical="center" wrapText="1"/>
    </xf>
    <xf numFmtId="2" fontId="39" fillId="3" borderId="23" xfId="1" applyNumberFormat="1" applyFont="1" applyFill="1" applyBorder="1" applyAlignment="1">
      <alignment horizontal="center" vertical="center" wrapText="1"/>
    </xf>
    <xf numFmtId="2" fontId="18" fillId="3" borderId="15" xfId="1" applyNumberFormat="1" applyFont="1" applyFill="1" applyBorder="1" applyAlignment="1">
      <alignment horizontal="center" vertical="center"/>
    </xf>
    <xf numFmtId="2" fontId="18" fillId="3" borderId="20" xfId="1" applyNumberFormat="1" applyFont="1" applyFill="1" applyBorder="1" applyAlignment="1">
      <alignment horizontal="center" vertical="center"/>
    </xf>
    <xf numFmtId="2" fontId="18" fillId="3" borderId="24" xfId="1" applyNumberFormat="1" applyFont="1" applyFill="1" applyBorder="1" applyAlignment="1">
      <alignment horizontal="center" vertical="center"/>
    </xf>
    <xf numFmtId="2" fontId="18" fillId="3" borderId="15" xfId="1" applyNumberFormat="1" applyFont="1" applyFill="1" applyBorder="1" applyAlignment="1">
      <alignment horizontal="center" vertical="center" wrapText="1"/>
    </xf>
    <xf numFmtId="2" fontId="18" fillId="3" borderId="20" xfId="1" applyNumberFormat="1" applyFont="1" applyFill="1" applyBorder="1" applyAlignment="1">
      <alignment horizontal="center" vertical="center" wrapText="1"/>
    </xf>
    <xf numFmtId="2" fontId="18" fillId="3" borderId="24" xfId="1" applyNumberFormat="1" applyFont="1" applyFill="1" applyBorder="1" applyAlignment="1">
      <alignment horizontal="center" vertical="center" wrapText="1"/>
    </xf>
    <xf numFmtId="2" fontId="18" fillId="3" borderId="18" xfId="1" applyNumberFormat="1" applyFont="1" applyFill="1" applyBorder="1" applyAlignment="1">
      <alignment horizontal="center" vertical="center" textRotation="90" wrapText="1"/>
    </xf>
    <xf numFmtId="2" fontId="18" fillId="3" borderId="22" xfId="1" applyNumberFormat="1" applyFont="1" applyFill="1" applyBorder="1" applyAlignment="1">
      <alignment horizontal="center" vertical="center" textRotation="90" wrapText="1"/>
    </xf>
    <xf numFmtId="2" fontId="18" fillId="3" borderId="26" xfId="1" applyNumberFormat="1" applyFont="1" applyFill="1" applyBorder="1" applyAlignment="1">
      <alignment horizontal="center" vertical="center" textRotation="90" wrapText="1"/>
    </xf>
    <xf numFmtId="2" fontId="21" fillId="3" borderId="20" xfId="1" applyNumberFormat="1" applyFont="1" applyFill="1" applyBorder="1" applyAlignment="1">
      <alignment horizontal="center" vertical="center" wrapText="1"/>
    </xf>
    <xf numFmtId="2" fontId="21" fillId="3" borderId="25" xfId="1" applyNumberFormat="1" applyFont="1" applyFill="1" applyBorder="1" applyAlignment="1">
      <alignment horizontal="center" vertical="center" wrapText="1"/>
    </xf>
    <xf numFmtId="2" fontId="18" fillId="0" borderId="48" xfId="1" applyNumberFormat="1" applyFont="1" applyBorder="1" applyAlignment="1">
      <alignment horizontal="left" wrapText="1"/>
    </xf>
    <xf numFmtId="2" fontId="18" fillId="0" borderId="31" xfId="1" applyNumberFormat="1" applyFont="1" applyBorder="1" applyAlignment="1">
      <alignment horizontal="left" wrapText="1"/>
    </xf>
    <xf numFmtId="2" fontId="18" fillId="4" borderId="1" xfId="1" applyNumberFormat="1" applyFont="1" applyFill="1" applyBorder="1" applyAlignment="1">
      <alignment horizontal="center" vertical="center"/>
    </xf>
    <xf numFmtId="2" fontId="18" fillId="4" borderId="42" xfId="1" applyNumberFormat="1" applyFont="1" applyFill="1" applyBorder="1" applyAlignment="1">
      <alignment horizontal="center" vertical="center"/>
    </xf>
    <xf numFmtId="0" fontId="40" fillId="0" borderId="0" xfId="1" applyFont="1" applyFill="1" applyBorder="1" applyAlignment="1">
      <alignment horizontal="left" vertical="top" wrapText="1"/>
    </xf>
    <xf numFmtId="0" fontId="4" fillId="0" borderId="3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wrapText="1"/>
    </xf>
    <xf numFmtId="0" fontId="40" fillId="0" borderId="0" xfId="1" applyFont="1" applyFill="1" applyBorder="1" applyAlignment="1">
      <alignment horizontal="left" wrapText="1"/>
    </xf>
    <xf numFmtId="2" fontId="4" fillId="3" borderId="14" xfId="1" applyNumberFormat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center" wrapText="1"/>
    </xf>
    <xf numFmtId="2" fontId="4" fillId="3" borderId="15" xfId="1" applyNumberFormat="1" applyFont="1" applyFill="1" applyBorder="1" applyAlignment="1">
      <alignment horizontal="center" vertical="center"/>
    </xf>
    <xf numFmtId="2" fontId="4" fillId="3" borderId="24" xfId="1" applyNumberFormat="1" applyFont="1" applyFill="1" applyBorder="1" applyAlignment="1">
      <alignment horizontal="center" vertical="center"/>
    </xf>
    <xf numFmtId="2" fontId="4" fillId="3" borderId="15" xfId="1" applyNumberFormat="1" applyFont="1" applyFill="1" applyBorder="1" applyAlignment="1">
      <alignment horizontal="center" wrapText="1"/>
    </xf>
    <xf numFmtId="2" fontId="4" fillId="3" borderId="24" xfId="1" applyNumberFormat="1" applyFont="1" applyFill="1" applyBorder="1" applyAlignment="1">
      <alignment horizontal="center" wrapText="1"/>
    </xf>
    <xf numFmtId="2" fontId="25" fillId="3" borderId="36" xfId="1" applyNumberFormat="1" applyFont="1" applyFill="1" applyBorder="1" applyAlignment="1">
      <alignment horizontal="center" vertical="center"/>
    </xf>
    <xf numFmtId="2" fontId="25" fillId="3" borderId="30" xfId="1" applyNumberFormat="1" applyFont="1" applyFill="1" applyBorder="1" applyAlignment="1">
      <alignment horizontal="center" vertical="center"/>
    </xf>
    <xf numFmtId="2" fontId="25" fillId="3" borderId="35" xfId="1" applyNumberFormat="1" applyFont="1" applyFill="1" applyBorder="1" applyAlignment="1">
      <alignment horizontal="center" vertical="center"/>
    </xf>
    <xf numFmtId="2" fontId="25" fillId="3" borderId="16" xfId="1" applyNumberFormat="1" applyFont="1" applyFill="1" applyBorder="1" applyAlignment="1">
      <alignment horizontal="center" vertical="center"/>
    </xf>
    <xf numFmtId="2" fontId="25" fillId="3" borderId="17" xfId="1" applyNumberFormat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41" fillId="3" borderId="14" xfId="1" applyFont="1" applyFill="1" applyBorder="1" applyAlignment="1">
      <alignment horizontal="center" vertical="center" wrapText="1"/>
    </xf>
    <xf numFmtId="0" fontId="41" fillId="3" borderId="23" xfId="1" applyFont="1" applyFill="1" applyBorder="1" applyAlignment="1">
      <alignment horizontal="center" vertical="center" wrapText="1"/>
    </xf>
    <xf numFmtId="0" fontId="41" fillId="3" borderId="15" xfId="1" applyFont="1" applyFill="1" applyBorder="1" applyAlignment="1">
      <alignment horizontal="center" vertical="center"/>
    </xf>
    <xf numFmtId="0" fontId="41" fillId="3" borderId="24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41" fillId="3" borderId="18" xfId="1" applyFont="1" applyFill="1" applyBorder="1" applyAlignment="1">
      <alignment horizontal="center" vertical="center"/>
    </xf>
    <xf numFmtId="0" fontId="41" fillId="3" borderId="26" xfId="1" applyFont="1" applyFill="1" applyBorder="1" applyAlignment="1">
      <alignment horizontal="center" vertical="center"/>
    </xf>
    <xf numFmtId="2" fontId="25" fillId="0" borderId="37" xfId="1" applyNumberFormat="1" applyFont="1" applyFill="1" applyBorder="1" applyAlignment="1">
      <alignment horizontal="center" vertical="center" wrapText="1"/>
    </xf>
    <xf numFmtId="2" fontId="25" fillId="0" borderId="31" xfId="1" applyNumberFormat="1" applyFont="1" applyFill="1" applyBorder="1" applyAlignment="1">
      <alignment horizontal="center" vertical="center" wrapText="1"/>
    </xf>
    <xf numFmtId="0" fontId="41" fillId="3" borderId="36" xfId="1" applyFont="1" applyFill="1" applyBorder="1" applyAlignment="1">
      <alignment horizontal="center" vertical="center"/>
    </xf>
    <xf numFmtId="0" fontId="41" fillId="3" borderId="30" xfId="1" applyFont="1" applyFill="1" applyBorder="1" applyAlignment="1">
      <alignment horizontal="center" vertical="center"/>
    </xf>
    <xf numFmtId="2" fontId="24" fillId="0" borderId="12" xfId="1" applyNumberFormat="1" applyFont="1" applyBorder="1" applyAlignment="1">
      <alignment horizontal="center" vertical="top" wrapText="1"/>
    </xf>
    <xf numFmtId="2" fontId="24" fillId="0" borderId="37" xfId="1" applyNumberFormat="1" applyFont="1" applyBorder="1" applyAlignment="1">
      <alignment horizontal="center" vertical="top" wrapText="1"/>
    </xf>
    <xf numFmtId="2" fontId="24" fillId="0" borderId="31" xfId="1" applyNumberFormat="1" applyFont="1" applyBorder="1" applyAlignment="1">
      <alignment horizontal="center" vertical="top" wrapText="1"/>
    </xf>
    <xf numFmtId="2" fontId="26" fillId="0" borderId="18" xfId="4" applyNumberFormat="1" applyFont="1" applyBorder="1" applyAlignment="1">
      <alignment horizontal="center" vertical="center" textRotation="90"/>
    </xf>
    <xf numFmtId="2" fontId="26" fillId="0" borderId="22" xfId="4" applyNumberFormat="1" applyFont="1" applyBorder="1" applyAlignment="1">
      <alignment horizontal="center" vertical="center" textRotation="90"/>
    </xf>
    <xf numFmtId="2" fontId="26" fillId="0" borderId="26" xfId="4" applyNumberFormat="1" applyFont="1" applyBorder="1" applyAlignment="1">
      <alignment horizontal="center" vertical="center" textRotation="90"/>
    </xf>
    <xf numFmtId="0" fontId="72" fillId="2" borderId="4" xfId="4" applyFont="1" applyFill="1" applyBorder="1" applyAlignment="1">
      <alignment horizontal="center" vertical="center"/>
    </xf>
    <xf numFmtId="0" fontId="26" fillId="4" borderId="14" xfId="4" applyFont="1" applyFill="1" applyBorder="1" applyAlignment="1">
      <alignment horizontal="center" vertical="center"/>
    </xf>
    <xf numFmtId="0" fontId="26" fillId="4" borderId="23" xfId="4" applyFont="1" applyFill="1" applyBorder="1" applyAlignment="1">
      <alignment horizontal="center" vertical="center"/>
    </xf>
    <xf numFmtId="0" fontId="26" fillId="4" borderId="15" xfId="4" applyFont="1" applyFill="1" applyBorder="1" applyAlignment="1">
      <alignment horizontal="center" vertical="center"/>
    </xf>
    <xf numFmtId="0" fontId="26" fillId="4" borderId="15" xfId="4" applyFont="1" applyFill="1" applyBorder="1" applyAlignment="1">
      <alignment horizontal="center" vertical="center" wrapText="1"/>
    </xf>
    <xf numFmtId="0" fontId="26" fillId="4" borderId="24" xfId="4" applyFont="1" applyFill="1" applyBorder="1" applyAlignment="1">
      <alignment horizontal="center" vertical="center" wrapText="1"/>
    </xf>
    <xf numFmtId="0" fontId="26" fillId="4" borderId="36" xfId="4" applyFont="1" applyFill="1" applyBorder="1" applyAlignment="1">
      <alignment horizontal="center" vertical="center"/>
    </xf>
    <xf numFmtId="0" fontId="26" fillId="4" borderId="30" xfId="4" applyFont="1" applyFill="1" applyBorder="1" applyAlignment="1">
      <alignment horizontal="center" vertical="center"/>
    </xf>
    <xf numFmtId="2" fontId="79" fillId="0" borderId="18" xfId="4" applyNumberFormat="1" applyFont="1" applyBorder="1" applyAlignment="1">
      <alignment horizontal="center" textRotation="90"/>
    </xf>
    <xf numFmtId="2" fontId="79" fillId="0" borderId="22" xfId="4" applyNumberFormat="1" applyFont="1" applyBorder="1" applyAlignment="1">
      <alignment horizontal="center" textRotation="90"/>
    </xf>
    <xf numFmtId="2" fontId="79" fillId="0" borderId="26" xfId="4" applyNumberFormat="1" applyFont="1" applyBorder="1" applyAlignment="1">
      <alignment horizontal="center" textRotation="90"/>
    </xf>
    <xf numFmtId="0" fontId="72" fillId="2" borderId="4" xfId="4" applyFont="1" applyFill="1" applyBorder="1" applyAlignment="1">
      <alignment horizontal="center" vertical="top"/>
    </xf>
    <xf numFmtId="0" fontId="82" fillId="4" borderId="15" xfId="4" applyFont="1" applyFill="1" applyBorder="1" applyAlignment="1">
      <alignment horizontal="center" vertical="center"/>
    </xf>
    <xf numFmtId="0" fontId="3" fillId="0" borderId="41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7" fillId="2" borderId="0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90" fillId="4" borderId="35" xfId="7" applyFont="1" applyFill="1" applyBorder="1" applyAlignment="1">
      <alignment horizontal="center" vertical="center"/>
    </xf>
    <xf numFmtId="0" fontId="90" fillId="4" borderId="16" xfId="7" applyFont="1" applyFill="1" applyBorder="1" applyAlignment="1">
      <alignment horizontal="center" vertical="center"/>
    </xf>
    <xf numFmtId="0" fontId="90" fillId="4" borderId="17" xfId="7" applyFont="1" applyFill="1" applyBorder="1" applyAlignment="1">
      <alignment horizontal="center" vertical="center"/>
    </xf>
    <xf numFmtId="0" fontId="90" fillId="4" borderId="18" xfId="7" applyFont="1" applyFill="1" applyBorder="1" applyAlignment="1">
      <alignment horizontal="center" vertical="center"/>
    </xf>
    <xf numFmtId="0" fontId="90" fillId="4" borderId="26" xfId="7" applyFont="1" applyFill="1" applyBorder="1" applyAlignment="1">
      <alignment horizontal="center" vertical="center"/>
    </xf>
    <xf numFmtId="0" fontId="39" fillId="2" borderId="4" xfId="7" applyFont="1" applyFill="1" applyBorder="1" applyAlignment="1">
      <alignment horizontal="center" vertical="top"/>
    </xf>
    <xf numFmtId="0" fontId="20" fillId="4" borderId="41" xfId="7" applyFont="1" applyFill="1" applyBorder="1" applyAlignment="1">
      <alignment horizontal="center" vertical="center"/>
    </xf>
    <xf numFmtId="0" fontId="20" fillId="4" borderId="40" xfId="7" applyFont="1" applyFill="1" applyBorder="1" applyAlignment="1">
      <alignment horizontal="center" vertical="center"/>
    </xf>
    <xf numFmtId="0" fontId="20" fillId="4" borderId="42" xfId="7" applyFont="1" applyFill="1" applyBorder="1" applyAlignment="1">
      <alignment horizontal="center" vertical="center"/>
    </xf>
    <xf numFmtId="0" fontId="20" fillId="4" borderId="44" xfId="7" applyFont="1" applyFill="1" applyBorder="1" applyAlignment="1">
      <alignment horizontal="center" vertical="center"/>
    </xf>
    <xf numFmtId="0" fontId="20" fillId="4" borderId="43" xfId="7" applyFont="1" applyFill="1" applyBorder="1" applyAlignment="1">
      <alignment horizontal="center" vertical="center" wrapText="1"/>
    </xf>
    <xf numFmtId="0" fontId="20" fillId="4" borderId="25" xfId="7" applyFont="1" applyFill="1" applyBorder="1" applyAlignment="1">
      <alignment horizontal="center" vertical="center" wrapText="1"/>
    </xf>
    <xf numFmtId="0" fontId="20" fillId="4" borderId="35" xfId="7" applyFont="1" applyFill="1" applyBorder="1" applyAlignment="1">
      <alignment horizontal="center" vertical="center"/>
    </xf>
    <xf numFmtId="0" fontId="20" fillId="4" borderId="16" xfId="7" applyFont="1" applyFill="1" applyBorder="1" applyAlignment="1">
      <alignment horizontal="center" vertical="center"/>
    </xf>
    <xf numFmtId="0" fontId="20" fillId="4" borderId="17" xfId="7" applyFont="1" applyFill="1" applyBorder="1" applyAlignment="1">
      <alignment horizontal="center" vertical="center"/>
    </xf>
    <xf numFmtId="0" fontId="20" fillId="4" borderId="18" xfId="7" applyFont="1" applyFill="1" applyBorder="1" applyAlignment="1">
      <alignment horizontal="center" vertical="center"/>
    </xf>
    <xf numFmtId="0" fontId="20" fillId="4" borderId="26" xfId="7" applyFont="1" applyFill="1" applyBorder="1" applyAlignment="1">
      <alignment horizontal="center" vertical="center"/>
    </xf>
    <xf numFmtId="2" fontId="24" fillId="0" borderId="29" xfId="1" applyNumberFormat="1" applyFont="1" applyBorder="1" applyAlignment="1">
      <alignment horizontal="center" vertical="top" wrapText="1"/>
    </xf>
    <xf numFmtId="2" fontId="18" fillId="0" borderId="35" xfId="1" applyNumberFormat="1" applyFont="1" applyBorder="1" applyAlignment="1">
      <alignment horizontal="left"/>
    </xf>
    <xf numFmtId="2" fontId="18" fillId="0" borderId="16" xfId="1" applyNumberFormat="1" applyFont="1" applyBorder="1" applyAlignment="1">
      <alignment horizontal="left"/>
    </xf>
    <xf numFmtId="2" fontId="18" fillId="0" borderId="46" xfId="1" applyNumberFormat="1" applyFont="1" applyBorder="1" applyAlignment="1">
      <alignment horizontal="left"/>
    </xf>
    <xf numFmtId="1" fontId="18" fillId="0" borderId="12" xfId="1" applyNumberFormat="1" applyFont="1" applyFill="1" applyBorder="1" applyAlignment="1">
      <alignment horizontal="left" vertical="center"/>
    </xf>
    <xf numFmtId="1" fontId="18" fillId="0" borderId="37" xfId="1" applyNumberFormat="1" applyFont="1" applyFill="1" applyBorder="1" applyAlignment="1">
      <alignment horizontal="left" vertical="center"/>
    </xf>
    <xf numFmtId="1" fontId="18" fillId="0" borderId="47" xfId="1" applyNumberFormat="1" applyFont="1" applyFill="1" applyBorder="1" applyAlignment="1">
      <alignment horizontal="left" vertical="center"/>
    </xf>
    <xf numFmtId="1" fontId="18" fillId="0" borderId="29" xfId="1" applyNumberFormat="1" applyFont="1" applyFill="1" applyBorder="1" applyAlignment="1">
      <alignment horizontal="left" vertical="center"/>
    </xf>
    <xf numFmtId="1" fontId="18" fillId="0" borderId="33" xfId="1" applyNumberFormat="1" applyFont="1" applyFill="1" applyBorder="1" applyAlignment="1">
      <alignment horizontal="left" vertical="center"/>
    </xf>
    <xf numFmtId="1" fontId="39" fillId="0" borderId="29" xfId="1" applyNumberFormat="1" applyFont="1" applyFill="1" applyBorder="1" applyAlignment="1">
      <alignment horizontal="left"/>
    </xf>
    <xf numFmtId="1" fontId="39" fillId="0" borderId="12" xfId="1" applyNumberFormat="1" applyFont="1" applyFill="1" applyBorder="1" applyAlignment="1">
      <alignment horizontal="left"/>
    </xf>
    <xf numFmtId="1" fontId="39" fillId="0" borderId="33" xfId="1" applyNumberFormat="1" applyFont="1" applyFill="1" applyBorder="1" applyAlignment="1">
      <alignment horizontal="left"/>
    </xf>
    <xf numFmtId="1" fontId="18" fillId="0" borderId="49" xfId="1" applyNumberFormat="1" applyFont="1" applyFill="1" applyBorder="1" applyAlignment="1">
      <alignment horizontal="left" indent="4"/>
    </xf>
    <xf numFmtId="1" fontId="18" fillId="0" borderId="50" xfId="1" applyNumberFormat="1" applyFont="1" applyFill="1" applyBorder="1" applyAlignment="1">
      <alignment horizontal="left" indent="4"/>
    </xf>
    <xf numFmtId="1" fontId="18" fillId="0" borderId="51" xfId="1" applyNumberFormat="1" applyFont="1" applyFill="1" applyBorder="1" applyAlignment="1">
      <alignment horizontal="left" indent="4"/>
    </xf>
    <xf numFmtId="0" fontId="13" fillId="2" borderId="0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103" fillId="2" borderId="4" xfId="5" applyFont="1" applyFill="1" applyBorder="1" applyAlignment="1">
      <alignment horizontal="center" wrapText="1"/>
    </xf>
    <xf numFmtId="0" fontId="107" fillId="2" borderId="41" xfId="5" applyFont="1" applyFill="1" applyBorder="1" applyAlignment="1">
      <alignment horizontal="center" vertical="center"/>
    </xf>
    <xf numFmtId="0" fontId="107" fillId="2" borderId="8" xfId="5" applyFont="1" applyFill="1" applyBorder="1" applyAlignment="1">
      <alignment horizontal="center" vertical="center"/>
    </xf>
    <xf numFmtId="0" fontId="107" fillId="2" borderId="43" xfId="5" applyFont="1" applyFill="1" applyBorder="1" applyAlignment="1">
      <alignment horizontal="center" vertical="center" wrapText="1"/>
    </xf>
    <xf numFmtId="0" fontId="107" fillId="2" borderId="27" xfId="5" applyFont="1" applyFill="1" applyBorder="1" applyAlignment="1">
      <alignment horizontal="center" vertical="center" wrapText="1"/>
    </xf>
    <xf numFmtId="0" fontId="107" fillId="2" borderId="15" xfId="5" applyFont="1" applyFill="1" applyBorder="1" applyAlignment="1">
      <alignment horizontal="center" vertical="center" wrapText="1"/>
    </xf>
    <xf numFmtId="0" fontId="107" fillId="2" borderId="36" xfId="5" applyFont="1" applyFill="1" applyBorder="1" applyAlignment="1">
      <alignment horizontal="center" vertical="center" wrapText="1"/>
    </xf>
    <xf numFmtId="2" fontId="51" fillId="0" borderId="29" xfId="1" applyNumberFormat="1" applyFont="1" applyBorder="1" applyAlignment="1">
      <alignment horizontal="center" vertical="center" wrapText="1"/>
    </xf>
    <xf numFmtId="0" fontId="111" fillId="2" borderId="0" xfId="5" applyFont="1" applyFill="1" applyBorder="1" applyAlignment="1">
      <alignment horizontal="center" vertical="center" wrapText="1"/>
    </xf>
    <xf numFmtId="1" fontId="51" fillId="0" borderId="29" xfId="1" applyNumberFormat="1" applyFont="1" applyBorder="1" applyAlignment="1">
      <alignment horizontal="center" vertical="center"/>
    </xf>
    <xf numFmtId="1" fontId="39" fillId="0" borderId="21" xfId="1" applyNumberFormat="1" applyFont="1" applyBorder="1" applyAlignment="1">
      <alignment horizontal="center" vertical="center"/>
    </xf>
    <xf numFmtId="2" fontId="51" fillId="0" borderId="29" xfId="1" applyNumberFormat="1" applyFont="1" applyBorder="1" applyAlignment="1">
      <alignment horizontal="center" vertical="center"/>
    </xf>
    <xf numFmtId="2" fontId="51" fillId="0" borderId="21" xfId="1" applyNumberFormat="1" applyFont="1" applyBorder="1" applyAlignment="1">
      <alignment horizontal="center" vertical="center"/>
    </xf>
    <xf numFmtId="2" fontId="51" fillId="0" borderId="21" xfId="1" applyNumberFormat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2" fillId="2" borderId="50" xfId="1" applyFont="1" applyFill="1" applyBorder="1" applyAlignment="1">
      <alignment horizontal="center" vertical="center" wrapText="1"/>
    </xf>
    <xf numFmtId="0" fontId="39" fillId="0" borderId="0" xfId="1" applyFont="1" applyBorder="1" applyAlignment="1">
      <alignment horizontal="left" vertical="top" wrapText="1"/>
    </xf>
  </cellXfs>
  <cellStyles count="8">
    <cellStyle name="Comma 2" xfId="2"/>
    <cellStyle name="Hyperlink" xfId="6" builtinId="8"/>
    <cellStyle name="Normal" xfId="0" builtinId="0"/>
    <cellStyle name="Normal 2" xfId="1"/>
    <cellStyle name="Normal 2 2" xfId="3"/>
    <cellStyle name="Normal 2 2 2" xfId="7"/>
    <cellStyle name="Normal 2 3" xfId="5"/>
    <cellStyle name="Normal 3" xfId="4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externalLink" Target="externalLinks/externalLink16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4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628654</xdr:colOff>
      <xdr:row>49</xdr:row>
      <xdr:rowOff>180977</xdr:rowOff>
    </xdr:from>
    <xdr:to>
      <xdr:col>7</xdr:col>
      <xdr:colOff>0</xdr:colOff>
      <xdr:row>54</xdr:row>
      <xdr:rowOff>190500</xdr:rowOff>
    </xdr:to>
    <xdr:sp macro="" textlink="">
      <xdr:nvSpPr>
        <xdr:cNvPr id="2" name="Rectangle 1"/>
        <xdr:cNvSpPr/>
      </xdr:nvSpPr>
      <xdr:spPr>
        <a:xfrm rot="16200000">
          <a:off x="3576642" y="10082214"/>
          <a:ext cx="962023" cy="2667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>
              <a:latin typeface="Preeti" pitchFamily="2" charset="0"/>
            </a:rPr>
            <a:t>Eof6</a:t>
          </a:r>
          <a:r>
            <a:rPr lang="en-US" sz="1600" baseline="0">
              <a:latin typeface="Preeti" pitchFamily="2" charset="0"/>
            </a:rPr>
            <a:t> 5'6</a:t>
          </a:r>
          <a:endParaRPr lang="en-US" sz="1600">
            <a:latin typeface="Preeti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552452</xdr:colOff>
      <xdr:row>14</xdr:row>
      <xdr:rowOff>0</xdr:rowOff>
    </xdr:from>
    <xdr:to>
      <xdr:col>7</xdr:col>
      <xdr:colOff>0</xdr:colOff>
      <xdr:row>25</xdr:row>
      <xdr:rowOff>180974</xdr:rowOff>
    </xdr:to>
    <xdr:sp macro="" textlink="">
      <xdr:nvSpPr>
        <xdr:cNvPr id="2" name="Rectangle 1"/>
        <xdr:cNvSpPr/>
      </xdr:nvSpPr>
      <xdr:spPr>
        <a:xfrm rot="16200000">
          <a:off x="2914652" y="4324350"/>
          <a:ext cx="2305049" cy="266700"/>
        </a:xfrm>
        <a:prstGeom prst="rect">
          <a:avLst/>
        </a:prstGeom>
        <a:ln w="63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>
              <a:latin typeface="Preeti" pitchFamily="2" charset="0"/>
            </a:rPr>
            <a:t>Eof6</a:t>
          </a:r>
          <a:r>
            <a:rPr lang="en-US" sz="1600" baseline="0">
              <a:latin typeface="Preeti" pitchFamily="2" charset="0"/>
            </a:rPr>
            <a:t> 5'6</a:t>
          </a:r>
          <a:endParaRPr lang="en-US" sz="1600">
            <a:latin typeface="Preeti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S%20063-064\Civil%20works%20estimates\Civil%20works%20estimates\Bhim\Bhim\Khanepani\Des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ater%20supply\WS%20063-064\Civil%20works%20estimates\Civil%20works%20estimates\Bhim\Bhim\Khanepani\Desig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Water%20Supply%202065-66\Bhim\Bhim\Khanepani\Water%20Supply(Design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Bhim\Bhim\Khanepani\Water%20Supply(Design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ater%20supply\WS%20065-066\Community%20Estimate\Skumar\DTO\Water%20Supply\Survey\Rung%20pelabas%20ws\Civil%20works%20estimates\Bhim\Bhim\Khanepani\Desig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S%20063-064\Civil%20works%20estimates\Bhim\Bhim\Khanepani\Water%20Supply(Khanepani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Water%20Supply%202065-66\Madanpokhara%20%20lift%20w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Vostro/Downloads/2073-74%20ko%20chitwan%20Rate/Palpa%2069-70/Rate%20Analysis%2069-70/Water%20Supply%202065-66/Madanpokhara%20%20lift%20w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S%20063-064\Civil%20works%20estimates\Civil%20works%20estimates\Bhim\Bhim\Khanepani\Water%20Supply(Khanepani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Rate%20Analysis66-67\Documents%20and%20Settings\Manoj\Desktop\Skumar\DTO\Narayansthan-mison%20road\Final%20Est.&amp;%20Abs.NM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Rate%20Analysis66-67\Documents%20and%20Settings\Manoj\Desktop\Skumar\DTO\Water%20Supply\Survey\Rung%20pelabas%20ws\Civil%20works%20estimates\Bhim\Bhim\Khanepani\Desig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Rate%20Analysis66-67\Documents%20and%20Settings\Manoj\Desktop\Skumar\DTO\Water%20Supply\Civil%20works%20estimates\Water%20Supply(Khanepani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ater%20Supply\Civil%20works%20estimates\Water%20Supply(Khanepani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Documents%20and%20Settings\Administrator\Desktop\Tribhuvan%20MC%20Tansen\Manoj%20Kumar\Estimate\DTO\Water%20Supply\Civil%20works%20estimates\Civil%20works%20estimates\Bhim\Bhim\Khanepani\Desig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Narayansthan-mison%20road\Final%20Est.&amp;%20Abs.NM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Vostro/Downloads/2073-74%20ko%20chitwan%20Rate/Palpa%2069-70/Rate%20Analysis%2069-70/Skumar/DTO/Narayansthan-mison%20road/Final%20Est.&amp;%20Abs.NM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DTO\Water%20Supply\Civil%20works%20estimates\Civil%20works%20estimates\Bhim\Bhim\Khanepani\Desig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ct%20rate%2073%2074\Palpa%2069-70\Rate%20Analysis%2069-70\SKumar\DTO\Water%20supply\WS%20063-064\Civil%20works%20estimates\Civil%20works%20estimates\Bhim\Bhim\Khanepani\Water%20Supply(Khanepan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>
        <row r="5">
          <cell r="E5" t="str">
            <v>Simpani W/S Project</v>
          </cell>
        </row>
      </sheetData>
      <sheetData sheetId="1"/>
      <sheetData sheetId="2"/>
      <sheetData sheetId="3"/>
      <sheetData sheetId="4"/>
      <sheetData sheetId="5">
        <row r="25">
          <cell r="D25">
            <v>250</v>
          </cell>
        </row>
        <row r="26">
          <cell r="D26">
            <v>260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/>
      <sheetData sheetId="1">
        <row r="18">
          <cell r="B18" t="str">
            <v>Spring Intake1</v>
          </cell>
        </row>
        <row r="19">
          <cell r="B19" t="str">
            <v>Spring Intake2</v>
          </cell>
        </row>
        <row r="20">
          <cell r="B20" t="str">
            <v>Fed Stream Intake1</v>
          </cell>
        </row>
        <row r="21">
          <cell r="B21" t="str">
            <v>Stream Intake2</v>
          </cell>
        </row>
        <row r="22">
          <cell r="B22" t="str">
            <v>Stream Intake3</v>
          </cell>
        </row>
        <row r="23">
          <cell r="B23" t="str">
            <v>Masonry C.C</v>
          </cell>
        </row>
        <row r="24">
          <cell r="B24" t="str">
            <v>Masonry Sed. Tank</v>
          </cell>
        </row>
        <row r="25">
          <cell r="B25" t="str">
            <v>Ferro Sed. Tank</v>
          </cell>
        </row>
        <row r="26">
          <cell r="B26" t="str">
            <v>Masonry I.C.</v>
          </cell>
        </row>
        <row r="27">
          <cell r="B27" t="str">
            <v>Piped BPC</v>
          </cell>
        </row>
        <row r="28">
          <cell r="B28" t="str">
            <v>Masonry BPT</v>
          </cell>
        </row>
        <row r="29">
          <cell r="B29" t="str">
            <v>Valve Chamber</v>
          </cell>
        </row>
        <row r="30">
          <cell r="B30" t="str">
            <v>Airvalve Chamber</v>
          </cell>
        </row>
        <row r="31">
          <cell r="B31" t="str">
            <v>Cable Crossing (No)</v>
          </cell>
        </row>
        <row r="32">
          <cell r="B32" t="str">
            <v>GI Crossing (No)</v>
          </cell>
        </row>
        <row r="33">
          <cell r="B33" t="str">
            <v>Riverbed Crossing (m)</v>
          </cell>
        </row>
        <row r="34">
          <cell r="B34" t="str">
            <v>Masonry D.C.</v>
          </cell>
        </row>
        <row r="35">
          <cell r="B35" t="str">
            <v>Ferrocement RT - 1m3</v>
          </cell>
        </row>
        <row r="36">
          <cell r="B36" t="str">
            <v>Ferrocement RT - 2m3</v>
          </cell>
        </row>
        <row r="37">
          <cell r="B37" t="str">
            <v>Ferrocement RT - 3m3</v>
          </cell>
        </row>
        <row r="38">
          <cell r="B38" t="str">
            <v>Ferrocement RT - 4m3</v>
          </cell>
        </row>
        <row r="39">
          <cell r="B39" t="str">
            <v>Ferrocement RT - 5m3</v>
          </cell>
        </row>
        <row r="40">
          <cell r="B40" t="str">
            <v>Ferrocement RT - 6m3</v>
          </cell>
        </row>
        <row r="41">
          <cell r="B41" t="str">
            <v>Ferrocement RT - 7m3</v>
          </cell>
        </row>
        <row r="42">
          <cell r="B42" t="str">
            <v>Ferrocement RT - 8m3</v>
          </cell>
        </row>
        <row r="43">
          <cell r="B43" t="str">
            <v>Ferrocement RT - 9m3</v>
          </cell>
        </row>
        <row r="44">
          <cell r="B44" t="str">
            <v>Ferrocement RT - 10m3</v>
          </cell>
        </row>
        <row r="45">
          <cell r="B45" t="str">
            <v>Ferrocement RT - 12m3</v>
          </cell>
        </row>
        <row r="46">
          <cell r="B46" t="str">
            <v>Ferrocement RT - 14m3</v>
          </cell>
        </row>
        <row r="47">
          <cell r="B47" t="str">
            <v>Ferrocement RT - 16m3</v>
          </cell>
        </row>
        <row r="48">
          <cell r="B48" t="str">
            <v>Ferrocement RT - 18m3</v>
          </cell>
        </row>
        <row r="49">
          <cell r="B49" t="str">
            <v>Ferrocement RT - 20m3</v>
          </cell>
        </row>
        <row r="50">
          <cell r="B50" t="str">
            <v>Masonry RT    - 1m3</v>
          </cell>
        </row>
        <row r="51">
          <cell r="B51" t="str">
            <v>Masonry RT    - 5m3</v>
          </cell>
        </row>
        <row r="52">
          <cell r="B52" t="str">
            <v>Masonry RT    - 75m3</v>
          </cell>
        </row>
        <row r="53">
          <cell r="B53" t="str">
            <v>Masonry RT    - 100m3</v>
          </cell>
        </row>
        <row r="54">
          <cell r="B54" t="str">
            <v>Masonry RT    - 150m3</v>
          </cell>
        </row>
        <row r="55">
          <cell r="B55" t="str">
            <v>Masonry RT    - 175m3</v>
          </cell>
        </row>
        <row r="56">
          <cell r="B56" t="str">
            <v>Masonry RT    - 200m3</v>
          </cell>
        </row>
        <row r="57">
          <cell r="B57" t="str">
            <v>Masonry RT    - 250m3</v>
          </cell>
        </row>
        <row r="58">
          <cell r="B58" t="str">
            <v>Masonry RT    - 300m3</v>
          </cell>
        </row>
        <row r="59">
          <cell r="B59" t="str">
            <v>Masonry RT    - 400m3</v>
          </cell>
        </row>
        <row r="60">
          <cell r="B60" t="str">
            <v>RCC RT        - 50m3</v>
          </cell>
        </row>
        <row r="61">
          <cell r="B61" t="str">
            <v>RCC RT        - 75m3</v>
          </cell>
        </row>
        <row r="62">
          <cell r="B62" t="str">
            <v>RCC RT        - 100m3</v>
          </cell>
        </row>
        <row r="63">
          <cell r="B63" t="str">
            <v>RCC RT        - 150m3</v>
          </cell>
        </row>
        <row r="64">
          <cell r="B64" t="str">
            <v>RCC RT        - 200m3</v>
          </cell>
        </row>
        <row r="65">
          <cell r="B65" t="str">
            <v>Barbed Fencing-I  (m)</v>
          </cell>
        </row>
        <row r="66">
          <cell r="B66" t="str">
            <v>Barbed Fencing-II  (m)</v>
          </cell>
        </row>
        <row r="67">
          <cell r="B67" t="str">
            <v>RR Masonry &amp; Grill Gate</v>
          </cell>
        </row>
        <row r="68">
          <cell r="B68" t="str">
            <v>Public Tapstand-I</v>
          </cell>
        </row>
        <row r="69">
          <cell r="B69" t="str">
            <v>Public Tapstand-II</v>
          </cell>
        </row>
        <row r="70">
          <cell r="B70" t="str">
            <v>Public Tapstand-III</v>
          </cell>
        </row>
        <row r="71">
          <cell r="B71" t="str">
            <v>Public Tapstand-IIA</v>
          </cell>
        </row>
        <row r="72">
          <cell r="B72" t="str">
            <v>Point Source  -Panera</v>
          </cell>
        </row>
        <row r="73">
          <cell r="B73" t="str">
            <v>Point Source  -Kuwa</v>
          </cell>
        </row>
        <row r="74">
          <cell r="B74" t="str">
            <v>VIP Latrine1</v>
          </cell>
        </row>
        <row r="75">
          <cell r="B75" t="str">
            <v>VIP Latrine2</v>
          </cell>
        </row>
        <row r="76">
          <cell r="B76" t="str">
            <v>VIP Latrine3</v>
          </cell>
        </row>
        <row r="77">
          <cell r="B77" t="str">
            <v>Direct Pit Latrine</v>
          </cell>
        </row>
        <row r="78">
          <cell r="B78" t="str">
            <v xml:space="preserve">Pipeline/Intake Protection </v>
          </cell>
        </row>
        <row r="79">
          <cell r="B79" t="str">
            <v>Watchman's quarter</v>
          </cell>
        </row>
        <row r="80">
          <cell r="B80" t="str">
            <v>Others if any</v>
          </cell>
        </row>
        <row r="81">
          <cell r="B81" t="str">
            <v>Transmission Main (m)</v>
          </cell>
        </row>
        <row r="82">
          <cell r="B82" t="str">
            <v>Distribution Line (m)</v>
          </cell>
        </row>
        <row r="83">
          <cell r="B83" t="str">
            <v>Total Pipeline (m)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PSP2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63">
          <cell r="L63">
            <v>1</v>
          </cell>
          <cell r="M63">
            <v>1.5</v>
          </cell>
          <cell r="N63">
            <v>0.9</v>
          </cell>
          <cell r="O63">
            <v>0.3</v>
          </cell>
        </row>
        <row r="64">
          <cell r="L64">
            <v>2</v>
          </cell>
          <cell r="M64">
            <v>1.5</v>
          </cell>
          <cell r="N64">
            <v>1.4</v>
          </cell>
          <cell r="O64">
            <v>0.3</v>
          </cell>
        </row>
        <row r="65">
          <cell r="L65">
            <v>3</v>
          </cell>
          <cell r="M65">
            <v>2</v>
          </cell>
          <cell r="N65">
            <v>1.2</v>
          </cell>
          <cell r="O65">
            <v>0.4</v>
          </cell>
        </row>
        <row r="66">
          <cell r="L66">
            <v>4</v>
          </cell>
          <cell r="M66">
            <v>2</v>
          </cell>
          <cell r="N66">
            <v>1.5</v>
          </cell>
          <cell r="O66">
            <v>0.4</v>
          </cell>
        </row>
        <row r="67">
          <cell r="L67">
            <v>5</v>
          </cell>
          <cell r="M67">
            <v>2.5</v>
          </cell>
          <cell r="N67">
            <v>1.3</v>
          </cell>
          <cell r="O67">
            <v>0.4</v>
          </cell>
        </row>
        <row r="68">
          <cell r="L68">
            <v>6</v>
          </cell>
          <cell r="M68">
            <v>2.5</v>
          </cell>
          <cell r="N68">
            <v>1.5</v>
          </cell>
          <cell r="O68">
            <v>0.4</v>
          </cell>
        </row>
        <row r="69">
          <cell r="L69">
            <v>7</v>
          </cell>
          <cell r="M69">
            <v>2.5</v>
          </cell>
          <cell r="N69">
            <v>1.65</v>
          </cell>
          <cell r="O69">
            <v>0.4</v>
          </cell>
        </row>
        <row r="70">
          <cell r="L70">
            <v>8</v>
          </cell>
          <cell r="M70">
            <v>2.5</v>
          </cell>
          <cell r="N70">
            <v>1.85</v>
          </cell>
          <cell r="O70">
            <v>0.4</v>
          </cell>
        </row>
        <row r="71">
          <cell r="L71">
            <v>9</v>
          </cell>
          <cell r="M71">
            <v>3</v>
          </cell>
          <cell r="N71">
            <v>1.5</v>
          </cell>
          <cell r="O71">
            <v>0.5</v>
          </cell>
        </row>
        <row r="72">
          <cell r="L72">
            <v>10</v>
          </cell>
          <cell r="M72">
            <v>3</v>
          </cell>
          <cell r="N72">
            <v>1.65</v>
          </cell>
          <cell r="O72">
            <v>0.5</v>
          </cell>
        </row>
        <row r="73">
          <cell r="L73">
            <v>12</v>
          </cell>
          <cell r="M73">
            <v>3</v>
          </cell>
          <cell r="N73">
            <v>1.9</v>
          </cell>
          <cell r="O73">
            <v>0.5</v>
          </cell>
        </row>
        <row r="74">
          <cell r="L74">
            <v>14</v>
          </cell>
          <cell r="M74">
            <v>3.5</v>
          </cell>
          <cell r="N74">
            <v>1.7</v>
          </cell>
          <cell r="O74">
            <v>0.6</v>
          </cell>
        </row>
        <row r="75">
          <cell r="L75">
            <v>16</v>
          </cell>
          <cell r="M75">
            <v>3.5</v>
          </cell>
          <cell r="N75">
            <v>1.9</v>
          </cell>
          <cell r="O75">
            <v>0.6</v>
          </cell>
        </row>
        <row r="76">
          <cell r="L76">
            <v>18</v>
          </cell>
          <cell r="M76">
            <v>4</v>
          </cell>
          <cell r="N76">
            <v>1.65</v>
          </cell>
          <cell r="O76">
            <v>0.7</v>
          </cell>
        </row>
        <row r="77">
          <cell r="L77">
            <v>20</v>
          </cell>
          <cell r="M77">
            <v>4</v>
          </cell>
          <cell r="N77">
            <v>1.8</v>
          </cell>
          <cell r="O77">
            <v>0.7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PSP2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63">
          <cell r="L63">
            <v>1</v>
          </cell>
          <cell r="M63">
            <v>1.5</v>
          </cell>
          <cell r="N63">
            <v>0.9</v>
          </cell>
          <cell r="O63">
            <v>0.3</v>
          </cell>
        </row>
        <row r="64">
          <cell r="L64">
            <v>2</v>
          </cell>
          <cell r="M64">
            <v>1.5</v>
          </cell>
          <cell r="N64">
            <v>1.4</v>
          </cell>
          <cell r="O64">
            <v>0.3</v>
          </cell>
        </row>
        <row r="65">
          <cell r="L65">
            <v>3</v>
          </cell>
          <cell r="M65">
            <v>2</v>
          </cell>
          <cell r="N65">
            <v>1.2</v>
          </cell>
          <cell r="O65">
            <v>0.4</v>
          </cell>
        </row>
        <row r="66">
          <cell r="L66">
            <v>4</v>
          </cell>
          <cell r="M66">
            <v>2</v>
          </cell>
          <cell r="N66">
            <v>1.5</v>
          </cell>
          <cell r="O66">
            <v>0.4</v>
          </cell>
        </row>
        <row r="67">
          <cell r="L67">
            <v>5</v>
          </cell>
          <cell r="M67">
            <v>2.5</v>
          </cell>
          <cell r="N67">
            <v>1.3</v>
          </cell>
          <cell r="O67">
            <v>0.4</v>
          </cell>
        </row>
        <row r="68">
          <cell r="L68">
            <v>6</v>
          </cell>
          <cell r="M68">
            <v>2.5</v>
          </cell>
          <cell r="N68">
            <v>1.5</v>
          </cell>
          <cell r="O68">
            <v>0.4</v>
          </cell>
        </row>
        <row r="69">
          <cell r="L69">
            <v>7</v>
          </cell>
          <cell r="M69">
            <v>2.5</v>
          </cell>
          <cell r="N69">
            <v>1.65</v>
          </cell>
          <cell r="O69">
            <v>0.4</v>
          </cell>
        </row>
        <row r="70">
          <cell r="L70">
            <v>8</v>
          </cell>
          <cell r="M70">
            <v>2.5</v>
          </cell>
          <cell r="N70">
            <v>1.85</v>
          </cell>
          <cell r="O70">
            <v>0.4</v>
          </cell>
        </row>
        <row r="71">
          <cell r="L71">
            <v>9</v>
          </cell>
          <cell r="M71">
            <v>3</v>
          </cell>
          <cell r="N71">
            <v>1.5</v>
          </cell>
          <cell r="O71">
            <v>0.5</v>
          </cell>
        </row>
        <row r="72">
          <cell r="L72">
            <v>10</v>
          </cell>
          <cell r="M72">
            <v>3</v>
          </cell>
          <cell r="N72">
            <v>1.65</v>
          </cell>
          <cell r="O72">
            <v>0.5</v>
          </cell>
        </row>
        <row r="73">
          <cell r="L73">
            <v>12</v>
          </cell>
          <cell r="M73">
            <v>3</v>
          </cell>
          <cell r="N73">
            <v>1.9</v>
          </cell>
          <cell r="O73">
            <v>0.5</v>
          </cell>
        </row>
        <row r="74">
          <cell r="L74">
            <v>14</v>
          </cell>
          <cell r="M74">
            <v>3.5</v>
          </cell>
          <cell r="N74">
            <v>1.7</v>
          </cell>
          <cell r="O74">
            <v>0.6</v>
          </cell>
        </row>
        <row r="75">
          <cell r="L75">
            <v>16</v>
          </cell>
          <cell r="M75">
            <v>3.5</v>
          </cell>
          <cell r="N75">
            <v>1.9</v>
          </cell>
          <cell r="O75">
            <v>0.6</v>
          </cell>
        </row>
        <row r="76">
          <cell r="L76">
            <v>18</v>
          </cell>
          <cell r="M76">
            <v>4</v>
          </cell>
          <cell r="N76">
            <v>1.65</v>
          </cell>
          <cell r="O76">
            <v>0.7</v>
          </cell>
        </row>
        <row r="77">
          <cell r="L77">
            <v>20</v>
          </cell>
          <cell r="M77">
            <v>4</v>
          </cell>
          <cell r="N77">
            <v>1.8</v>
          </cell>
          <cell r="O77">
            <v>0.7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250</v>
          </cell>
        </row>
        <row r="26">
          <cell r="D26">
            <v>260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B1">
            <v>13</v>
          </cell>
        </row>
      </sheetData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F"/>
      <sheetName val="Summary of cost"/>
      <sheetName val="PIPEDESIGN"/>
      <sheetName val="pump"/>
      <sheetName val="popn"/>
      <sheetName val="RVT SIZE"/>
      <sheetName val="d popn"/>
      <sheetName val="S data"/>
      <sheetName val="Pump house Qnty"/>
      <sheetName val="FRT Estimate 8 cum"/>
      <sheetName val="Tap Qnty Estimate"/>
      <sheetName val="Sump well Qty"/>
      <sheetName val="BARBED qty for sumpwell"/>
      <sheetName val="Fittings"/>
      <sheetName val="Large intake Q i"/>
      <sheetName val="BARBED qty for RVT"/>
      <sheetName val="Electrification"/>
      <sheetName val="Estimate &amp; cost of pump"/>
      <sheetName val="Intake cost"/>
      <sheetName val="Sump well cost"/>
      <sheetName val="rvt cost 8 cum"/>
      <sheetName val="barbed cost for sumpwell"/>
      <sheetName val="barbed cost for RVT"/>
      <sheetName val="HDP ,GI pipe &amp; fittings"/>
      <sheetName val="Pipe line laying &amp; joint cost"/>
      <sheetName val="TAPSTAND cost"/>
      <sheetName val="Pipe stand cost"/>
      <sheetName val="Pump house cost"/>
      <sheetName val="RA Detail"/>
      <sheetName val="RA Abs."/>
      <sheetName val=" district ra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F"/>
      <sheetName val="Summary of cost"/>
      <sheetName val="PIPEDESIGN"/>
      <sheetName val="pump"/>
      <sheetName val="popn"/>
      <sheetName val="RVT SIZE"/>
      <sheetName val="d popn"/>
      <sheetName val="S data"/>
      <sheetName val="Pump house Qnty"/>
      <sheetName val="FRT Estimate 8 cum"/>
      <sheetName val="Tap Qnty Estimate"/>
      <sheetName val="Sump well Qty"/>
      <sheetName val="BARBED qty for sumpwell"/>
      <sheetName val="Fittings"/>
      <sheetName val="Large intake Q i"/>
      <sheetName val="BARBED qty for RVT"/>
      <sheetName val="Electrification"/>
      <sheetName val="Estimate &amp; cost of pump"/>
      <sheetName val="Intake cost"/>
      <sheetName val="Sump well cost"/>
      <sheetName val="rvt cost 8 cum"/>
      <sheetName val="barbed cost for sumpwell"/>
      <sheetName val="barbed cost for RVT"/>
      <sheetName val="HDP ,GI pipe &amp; fittings"/>
      <sheetName val="Pipe line laying &amp; joint cost"/>
      <sheetName val="TAPSTAND cost"/>
      <sheetName val="Pipe stand cost"/>
      <sheetName val="Pump house cost"/>
      <sheetName val="RA Detail"/>
      <sheetName val="RA Abs."/>
      <sheetName val=" district ra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8">
          <cell r="A8">
            <v>1.8</v>
          </cell>
          <cell r="B8" t="str">
            <v>Site clearance with removing 15-20cm top soil</v>
          </cell>
          <cell r="D8" t="str">
            <v>Coolies</v>
          </cell>
          <cell r="E8">
            <v>0.16</v>
          </cell>
          <cell r="F8">
            <v>120</v>
          </cell>
          <cell r="G8">
            <v>19.2</v>
          </cell>
          <cell r="I8" t="str">
            <v>3% of T&amp;P</v>
          </cell>
          <cell r="L8">
            <v>0.57999999999999996</v>
          </cell>
          <cell r="M8">
            <v>19.78</v>
          </cell>
          <cell r="N8">
            <v>2.97</v>
          </cell>
          <cell r="O8">
            <v>22.75</v>
          </cell>
        </row>
        <row r="9">
          <cell r="B9" t="str">
            <v>disposal beyond construction site  for  1sqm.</v>
          </cell>
        </row>
        <row r="11">
          <cell r="B11" t="str">
            <v>EW in excavation in foundation trench including</v>
          </cell>
        </row>
        <row r="12">
          <cell r="B12" t="str">
            <v>disposal upto 10 m.,  for 1cu.m.</v>
          </cell>
        </row>
        <row r="13">
          <cell r="A13">
            <v>2.9</v>
          </cell>
          <cell r="B13" t="str">
            <v>Soft soil</v>
          </cell>
          <cell r="D13" t="str">
            <v>Coolies</v>
          </cell>
          <cell r="E13">
            <v>1</v>
          </cell>
          <cell r="F13">
            <v>120</v>
          </cell>
          <cell r="G13">
            <v>120</v>
          </cell>
          <cell r="I13" t="str">
            <v>3% of T&amp;P</v>
          </cell>
          <cell r="L13">
            <v>3.6</v>
          </cell>
          <cell r="M13">
            <v>123.6</v>
          </cell>
          <cell r="N13">
            <v>18.54</v>
          </cell>
          <cell r="O13">
            <v>142.13999999999999</v>
          </cell>
        </row>
        <row r="15">
          <cell r="A15">
            <v>2.12</v>
          </cell>
          <cell r="B15" t="str">
            <v>Hard soil</v>
          </cell>
          <cell r="D15" t="str">
            <v>Coolies</v>
          </cell>
          <cell r="E15">
            <v>1.25</v>
          </cell>
          <cell r="F15">
            <v>120</v>
          </cell>
          <cell r="G15">
            <v>150</v>
          </cell>
          <cell r="I15" t="str">
            <v>3% of T&amp;P</v>
          </cell>
          <cell r="L15">
            <v>4.5</v>
          </cell>
          <cell r="M15">
            <v>154.5</v>
          </cell>
          <cell r="N15">
            <v>23.18</v>
          </cell>
          <cell r="O15">
            <v>177.68</v>
          </cell>
        </row>
        <row r="17">
          <cell r="A17">
            <v>2.14</v>
          </cell>
          <cell r="B17" t="str">
            <v>Gravel &amp; boulder mixed soil</v>
          </cell>
          <cell r="D17" t="str">
            <v>Coolies</v>
          </cell>
          <cell r="E17">
            <v>1.59</v>
          </cell>
          <cell r="F17">
            <v>120</v>
          </cell>
          <cell r="G17">
            <v>190.8</v>
          </cell>
          <cell r="I17" t="str">
            <v>3% of T&amp;P</v>
          </cell>
          <cell r="L17">
            <v>5.72</v>
          </cell>
          <cell r="M17">
            <v>196.52</v>
          </cell>
          <cell r="N17">
            <v>29.48</v>
          </cell>
          <cell r="O17">
            <v>226</v>
          </cell>
        </row>
        <row r="19">
          <cell r="B19" t="str">
            <v>Refilling of foundation trench in layers of 20cm</v>
          </cell>
        </row>
        <row r="20">
          <cell r="B20" t="str">
            <v>with compaction including lead 10m, for 1cum.</v>
          </cell>
        </row>
        <row r="21">
          <cell r="A21" t="str">
            <v>2.39a</v>
          </cell>
          <cell r="B21" t="str">
            <v>a) Soft soil</v>
          </cell>
          <cell r="D21" t="str">
            <v>Coolies</v>
          </cell>
          <cell r="E21">
            <v>0.5</v>
          </cell>
          <cell r="F21">
            <v>120</v>
          </cell>
          <cell r="G21">
            <v>60</v>
          </cell>
          <cell r="I21" t="str">
            <v>3% of T&amp;P</v>
          </cell>
          <cell r="L21">
            <v>1.8</v>
          </cell>
          <cell r="M21">
            <v>61.8</v>
          </cell>
          <cell r="N21">
            <v>9.27</v>
          </cell>
          <cell r="O21">
            <v>71.069999999999993</v>
          </cell>
        </row>
        <row r="23">
          <cell r="A23" t="str">
            <v>2.39c</v>
          </cell>
          <cell r="B23" t="str">
            <v>c) Hard soil</v>
          </cell>
          <cell r="D23" t="str">
            <v>Coolies</v>
          </cell>
          <cell r="E23">
            <v>0.63</v>
          </cell>
          <cell r="F23">
            <v>120</v>
          </cell>
          <cell r="G23">
            <v>75.599999999999994</v>
          </cell>
          <cell r="I23" t="str">
            <v>3% of T&amp;P</v>
          </cell>
          <cell r="L23">
            <v>2.27</v>
          </cell>
          <cell r="M23">
            <v>77.87</v>
          </cell>
          <cell r="N23">
            <v>11.68</v>
          </cell>
          <cell r="O23">
            <v>89.55</v>
          </cell>
        </row>
        <row r="25">
          <cell r="A25" t="str">
            <v>2.39d</v>
          </cell>
          <cell r="B25" t="str">
            <v>d) Gravel &amp; boulder mixed soil</v>
          </cell>
          <cell r="D25" t="str">
            <v>Coolies</v>
          </cell>
          <cell r="E25">
            <v>0.6</v>
          </cell>
          <cell r="F25">
            <v>120</v>
          </cell>
          <cell r="G25">
            <v>72</v>
          </cell>
          <cell r="I25" t="str">
            <v>3% of T&amp;P</v>
          </cell>
          <cell r="L25">
            <v>2.16</v>
          </cell>
          <cell r="M25">
            <v>74.16</v>
          </cell>
          <cell r="N25">
            <v>11.12</v>
          </cell>
          <cell r="O25">
            <v>85.28</v>
          </cell>
        </row>
        <row r="27">
          <cell r="A27" t="str">
            <v>2.42</v>
          </cell>
          <cell r="B27" t="str">
            <v>Sand filling with water sprinkling for 1 cu.m.</v>
          </cell>
          <cell r="D27" t="str">
            <v>Coolies</v>
          </cell>
          <cell r="E27">
            <v>0.7</v>
          </cell>
          <cell r="F27">
            <v>120</v>
          </cell>
          <cell r="G27">
            <v>84</v>
          </cell>
          <cell r="H27" t="str">
            <v>sand</v>
          </cell>
          <cell r="I27">
            <v>1.1000000000000001</v>
          </cell>
          <cell r="J27" t="str">
            <v>cu.m.</v>
          </cell>
          <cell r="K27">
            <v>2703.6</v>
          </cell>
          <cell r="L27">
            <v>2973.96</v>
          </cell>
          <cell r="M27">
            <v>3057.96</v>
          </cell>
          <cell r="N27">
            <v>458.69</v>
          </cell>
          <cell r="O27">
            <v>3516.65</v>
          </cell>
        </row>
        <row r="29">
          <cell r="A29" t="str">
            <v>gravel</v>
          </cell>
          <cell r="B29" t="str">
            <v>Gravel packing for 1 cu.m.</v>
          </cell>
          <cell r="D29" t="str">
            <v>Coolies</v>
          </cell>
          <cell r="E29">
            <v>0.7</v>
          </cell>
          <cell r="F29">
            <v>120</v>
          </cell>
          <cell r="G29">
            <v>84</v>
          </cell>
          <cell r="H29" t="str">
            <v>gravel</v>
          </cell>
          <cell r="I29">
            <v>1.1000000000000001</v>
          </cell>
          <cell r="J29" t="str">
            <v>cu.m.</v>
          </cell>
          <cell r="K29">
            <v>1160</v>
          </cell>
          <cell r="L29">
            <v>1276</v>
          </cell>
          <cell r="M29">
            <v>1360</v>
          </cell>
          <cell r="N29">
            <v>204</v>
          </cell>
          <cell r="O29">
            <v>1564</v>
          </cell>
        </row>
        <row r="31">
          <cell r="B31" t="str">
            <v>Random rubble masonry work for 1 cu.m.</v>
          </cell>
        </row>
        <row r="32">
          <cell r="B32" t="str">
            <v>including 30m haulage, and 5 m height</v>
          </cell>
        </row>
        <row r="33">
          <cell r="A33" t="str">
            <v>6.1a</v>
          </cell>
          <cell r="B33" t="str">
            <v>(1:3) cement sand mortar</v>
          </cell>
          <cell r="D33" t="str">
            <v>Mason</v>
          </cell>
          <cell r="E33">
            <v>1.5</v>
          </cell>
          <cell r="F33">
            <v>195</v>
          </cell>
          <cell r="G33">
            <v>292.5</v>
          </cell>
          <cell r="H33" t="str">
            <v>Blockstone</v>
          </cell>
          <cell r="I33">
            <v>1</v>
          </cell>
          <cell r="J33" t="str">
            <v>cu.m.</v>
          </cell>
          <cell r="K33">
            <v>608</v>
          </cell>
          <cell r="L33">
            <v>608</v>
          </cell>
          <cell r="M33">
            <v>3834.74</v>
          </cell>
          <cell r="N33">
            <v>575.21</v>
          </cell>
          <cell r="O33">
            <v>4409.95</v>
          </cell>
        </row>
        <row r="34">
          <cell r="D34" t="str">
            <v>Coolies</v>
          </cell>
          <cell r="E34">
            <v>4.2</v>
          </cell>
          <cell r="F34">
            <v>120</v>
          </cell>
          <cell r="G34">
            <v>504</v>
          </cell>
          <cell r="H34" t="str">
            <v>Bondstone</v>
          </cell>
          <cell r="I34">
            <v>0.1</v>
          </cell>
          <cell r="J34" t="str">
            <v>cu.m.</v>
          </cell>
          <cell r="K34">
            <v>1595.6</v>
          </cell>
          <cell r="L34">
            <v>159.56</v>
          </cell>
        </row>
        <row r="35">
          <cell r="H35" t="str">
            <v>cement(NEPALI)</v>
          </cell>
          <cell r="I35">
            <v>0.19400000000000001</v>
          </cell>
          <cell r="J35" t="str">
            <v>mt</v>
          </cell>
          <cell r="K35">
            <v>8100</v>
          </cell>
          <cell r="L35">
            <v>1571.4</v>
          </cell>
        </row>
        <row r="36">
          <cell r="H36" t="str">
            <v>sand</v>
          </cell>
          <cell r="I36">
            <v>0.42</v>
          </cell>
          <cell r="J36" t="str">
            <v>cu.m.</v>
          </cell>
          <cell r="K36">
            <v>1664.95</v>
          </cell>
          <cell r="L36">
            <v>699.28</v>
          </cell>
        </row>
        <row r="38">
          <cell r="A38" t="str">
            <v>6.1b</v>
          </cell>
          <cell r="B38" t="str">
            <v>(1:4) cement sand mortar</v>
          </cell>
          <cell r="D38" t="str">
            <v>Mason</v>
          </cell>
          <cell r="E38">
            <v>1.5</v>
          </cell>
          <cell r="F38">
            <v>195</v>
          </cell>
          <cell r="G38">
            <v>292.5</v>
          </cell>
          <cell r="H38" t="str">
            <v>Blockstone</v>
          </cell>
          <cell r="I38">
            <v>1</v>
          </cell>
          <cell r="J38" t="str">
            <v>cu.m.</v>
          </cell>
          <cell r="K38">
            <v>608</v>
          </cell>
          <cell r="L38">
            <v>608</v>
          </cell>
          <cell r="M38">
            <v>3601.19</v>
          </cell>
          <cell r="N38">
            <v>540.17999999999995</v>
          </cell>
          <cell r="O38">
            <v>4141.37</v>
          </cell>
        </row>
        <row r="39">
          <cell r="D39" t="str">
            <v>Coolies</v>
          </cell>
          <cell r="E39">
            <v>4.2</v>
          </cell>
          <cell r="F39">
            <v>120</v>
          </cell>
          <cell r="G39">
            <v>504</v>
          </cell>
          <cell r="H39" t="str">
            <v>Bondstone</v>
          </cell>
          <cell r="I39">
            <v>0.1</v>
          </cell>
          <cell r="J39" t="str">
            <v>cu.m.</v>
          </cell>
          <cell r="K39">
            <v>1595.6</v>
          </cell>
          <cell r="L39">
            <v>159.56</v>
          </cell>
        </row>
        <row r="40">
          <cell r="H40" t="str">
            <v>cement</v>
          </cell>
          <cell r="I40">
            <v>0.159</v>
          </cell>
          <cell r="J40" t="str">
            <v>mt</v>
          </cell>
          <cell r="K40">
            <v>8100</v>
          </cell>
          <cell r="L40">
            <v>1287.9000000000001</v>
          </cell>
        </row>
        <row r="41">
          <cell r="H41" t="str">
            <v>sand</v>
          </cell>
          <cell r="I41">
            <v>0.45</v>
          </cell>
          <cell r="J41" t="str">
            <v>cu.m.</v>
          </cell>
          <cell r="K41">
            <v>1664.95</v>
          </cell>
          <cell r="L41">
            <v>749.23</v>
          </cell>
        </row>
        <row r="43">
          <cell r="A43" t="str">
            <v>6.1c</v>
          </cell>
          <cell r="B43" t="str">
            <v>(1:6) cement sand mortar</v>
          </cell>
          <cell r="D43" t="str">
            <v>Mason</v>
          </cell>
          <cell r="E43">
            <v>1.5</v>
          </cell>
          <cell r="F43">
            <v>195</v>
          </cell>
          <cell r="G43">
            <v>292.5</v>
          </cell>
          <cell r="H43" t="str">
            <v>Blockstone</v>
          </cell>
          <cell r="I43">
            <v>1</v>
          </cell>
          <cell r="J43" t="str">
            <v>cu.m.</v>
          </cell>
          <cell r="K43">
            <v>608</v>
          </cell>
          <cell r="L43">
            <v>608</v>
          </cell>
          <cell r="M43">
            <v>3205.19</v>
          </cell>
          <cell r="N43">
            <v>480.78</v>
          </cell>
          <cell r="O43">
            <v>3685.97</v>
          </cell>
        </row>
        <row r="44">
          <cell r="D44" t="str">
            <v>Coolies</v>
          </cell>
          <cell r="E44">
            <v>4.2</v>
          </cell>
          <cell r="F44">
            <v>120</v>
          </cell>
          <cell r="G44">
            <v>504</v>
          </cell>
          <cell r="H44" t="str">
            <v>Bondstone</v>
          </cell>
          <cell r="I44">
            <v>0.1</v>
          </cell>
          <cell r="J44" t="str">
            <v>cu.m.</v>
          </cell>
          <cell r="K44">
            <v>1595.6</v>
          </cell>
          <cell r="L44">
            <v>159.56</v>
          </cell>
        </row>
        <row r="45">
          <cell r="H45" t="str">
            <v>cement</v>
          </cell>
          <cell r="I45">
            <v>0.106</v>
          </cell>
          <cell r="J45" t="str">
            <v>mt</v>
          </cell>
          <cell r="K45">
            <v>8100</v>
          </cell>
          <cell r="L45">
            <v>858.6</v>
          </cell>
        </row>
        <row r="46">
          <cell r="H46" t="str">
            <v>sand</v>
          </cell>
          <cell r="I46">
            <v>0.47</v>
          </cell>
          <cell r="J46" t="str">
            <v>cu.m.</v>
          </cell>
          <cell r="K46">
            <v>1664.95</v>
          </cell>
          <cell r="L46">
            <v>782.53</v>
          </cell>
        </row>
        <row r="48">
          <cell r="A48" t="str">
            <v>6.2a</v>
          </cell>
          <cell r="B48" t="str">
            <v>a</v>
          </cell>
          <cell r="C48" t="str">
            <v>dry masonry</v>
          </cell>
          <cell r="D48" t="str">
            <v>Mason</v>
          </cell>
          <cell r="E48">
            <v>1</v>
          </cell>
          <cell r="F48">
            <v>195</v>
          </cell>
          <cell r="G48">
            <v>195</v>
          </cell>
          <cell r="H48" t="str">
            <v>Blockstone</v>
          </cell>
          <cell r="I48">
            <v>1</v>
          </cell>
          <cell r="J48" t="str">
            <v>cu.m.</v>
          </cell>
          <cell r="K48">
            <v>608</v>
          </cell>
          <cell r="L48">
            <v>608</v>
          </cell>
          <cell r="M48">
            <v>1202.56</v>
          </cell>
          <cell r="N48">
            <v>180.38</v>
          </cell>
          <cell r="O48">
            <v>1382.94</v>
          </cell>
        </row>
        <row r="49">
          <cell r="D49" t="str">
            <v>Coolies</v>
          </cell>
          <cell r="E49">
            <v>2</v>
          </cell>
          <cell r="F49">
            <v>120</v>
          </cell>
          <cell r="G49">
            <v>240</v>
          </cell>
          <cell r="H49" t="str">
            <v>Bondstone</v>
          </cell>
          <cell r="I49">
            <v>0.1</v>
          </cell>
          <cell r="J49" t="str">
            <v>cu.m.</v>
          </cell>
          <cell r="K49">
            <v>1595.6</v>
          </cell>
          <cell r="L49">
            <v>159.56</v>
          </cell>
        </row>
        <row r="51">
          <cell r="A51" t="str">
            <v>6.2b</v>
          </cell>
          <cell r="B51" t="str">
            <v>b</v>
          </cell>
          <cell r="C51" t="str">
            <v>mud mortar masonry</v>
          </cell>
          <cell r="D51" t="str">
            <v>Mason</v>
          </cell>
          <cell r="E51">
            <v>1</v>
          </cell>
          <cell r="F51">
            <v>195</v>
          </cell>
          <cell r="G51">
            <v>195</v>
          </cell>
          <cell r="H51" t="str">
            <v>Blockstone</v>
          </cell>
          <cell r="I51">
            <v>1</v>
          </cell>
          <cell r="J51" t="str">
            <v>cu.m.</v>
          </cell>
          <cell r="K51">
            <v>608</v>
          </cell>
          <cell r="L51">
            <v>608</v>
          </cell>
          <cell r="M51">
            <v>1232.56</v>
          </cell>
          <cell r="N51">
            <v>184.88</v>
          </cell>
          <cell r="O51">
            <v>1417.44</v>
          </cell>
        </row>
        <row r="52">
          <cell r="D52" t="str">
            <v>Coolies</v>
          </cell>
          <cell r="E52">
            <v>2.25</v>
          </cell>
          <cell r="F52">
            <v>120</v>
          </cell>
          <cell r="G52">
            <v>270</v>
          </cell>
          <cell r="H52" t="str">
            <v>Bondstone</v>
          </cell>
          <cell r="I52">
            <v>0.1</v>
          </cell>
          <cell r="J52" t="str">
            <v>cu.m.</v>
          </cell>
          <cell r="K52">
            <v>1595.6</v>
          </cell>
          <cell r="L52">
            <v>159.56</v>
          </cell>
        </row>
        <row r="54">
          <cell r="B54" t="str">
            <v>Boulder soling per 1 cu.m.</v>
          </cell>
        </row>
        <row r="55">
          <cell r="A55" t="str">
            <v>6.5a</v>
          </cell>
          <cell r="B55" t="str">
            <v>a) With sand packing</v>
          </cell>
          <cell r="D55" t="str">
            <v>Mason</v>
          </cell>
          <cell r="E55">
            <v>1</v>
          </cell>
          <cell r="F55">
            <v>195</v>
          </cell>
          <cell r="G55">
            <v>195</v>
          </cell>
          <cell r="H55" t="str">
            <v>Blockstone</v>
          </cell>
          <cell r="I55">
            <v>1.1000000000000001</v>
          </cell>
          <cell r="J55" t="str">
            <v>cu.m.</v>
          </cell>
          <cell r="K55">
            <v>608</v>
          </cell>
          <cell r="L55">
            <v>668.8</v>
          </cell>
          <cell r="M55">
            <v>3420.15</v>
          </cell>
          <cell r="N55">
            <v>513.02</v>
          </cell>
          <cell r="O55">
            <v>3933.17</v>
          </cell>
        </row>
        <row r="56">
          <cell r="D56" t="str">
            <v>Coolies</v>
          </cell>
          <cell r="E56">
            <v>3.5</v>
          </cell>
          <cell r="F56">
            <v>120</v>
          </cell>
          <cell r="G56">
            <v>420</v>
          </cell>
          <cell r="H56" t="str">
            <v>sand</v>
          </cell>
          <cell r="I56">
            <v>0.71</v>
          </cell>
          <cell r="J56" t="str">
            <v>cu.m.</v>
          </cell>
          <cell r="K56">
            <v>3008.95</v>
          </cell>
          <cell r="L56">
            <v>2136.35</v>
          </cell>
        </row>
        <row r="58">
          <cell r="A58" t="str">
            <v>6.5b</v>
          </cell>
          <cell r="B58" t="str">
            <v>b) without sand packing</v>
          </cell>
          <cell r="D58" t="str">
            <v>Mason</v>
          </cell>
          <cell r="E58">
            <v>1</v>
          </cell>
          <cell r="F58">
            <v>195</v>
          </cell>
          <cell r="G58">
            <v>195</v>
          </cell>
          <cell r="H58" t="str">
            <v>Blockstone</v>
          </cell>
          <cell r="I58">
            <v>1.1000000000000001</v>
          </cell>
          <cell r="J58" t="str">
            <v>cu.m.</v>
          </cell>
          <cell r="K58">
            <v>608</v>
          </cell>
          <cell r="L58">
            <v>668.8</v>
          </cell>
          <cell r="M58">
            <v>1283.8</v>
          </cell>
          <cell r="N58">
            <v>192.57</v>
          </cell>
          <cell r="O58">
            <v>1476.37</v>
          </cell>
        </row>
        <row r="59">
          <cell r="D59" t="str">
            <v>Coolies</v>
          </cell>
          <cell r="E59">
            <v>3.5</v>
          </cell>
          <cell r="F59">
            <v>120</v>
          </cell>
          <cell r="G59">
            <v>420</v>
          </cell>
        </row>
        <row r="61">
          <cell r="A61">
            <v>6.4</v>
          </cell>
          <cell r="B61" t="str">
            <v>Stone fillng in foundation  for  1 cu.m.</v>
          </cell>
          <cell r="D61" t="str">
            <v>Coolies</v>
          </cell>
          <cell r="E61">
            <v>1.5</v>
          </cell>
          <cell r="F61">
            <v>120</v>
          </cell>
          <cell r="G61">
            <v>180</v>
          </cell>
          <cell r="H61" t="str">
            <v>Blockstone</v>
          </cell>
          <cell r="I61">
            <v>1.1000000000000001</v>
          </cell>
          <cell r="J61" t="str">
            <v>cu.m.</v>
          </cell>
          <cell r="K61">
            <v>608</v>
          </cell>
          <cell r="L61">
            <v>668.8</v>
          </cell>
          <cell r="M61">
            <v>848.8</v>
          </cell>
          <cell r="N61">
            <v>127.32</v>
          </cell>
          <cell r="O61">
            <v>976.12</v>
          </cell>
        </row>
        <row r="63">
          <cell r="B63" t="str">
            <v>PCC for sub-structure concreting,  for 1 cum.</v>
          </cell>
        </row>
        <row r="64">
          <cell r="A64" t="str">
            <v>7.2c</v>
          </cell>
          <cell r="B64" t="str">
            <v>(a) P.C.C. (1:3:6)</v>
          </cell>
          <cell r="D64" t="str">
            <v>Mason</v>
          </cell>
          <cell r="E64">
            <v>1</v>
          </cell>
          <cell r="F64">
            <v>195</v>
          </cell>
          <cell r="G64">
            <v>195</v>
          </cell>
          <cell r="H64" t="str">
            <v>40mm agg</v>
          </cell>
          <cell r="I64">
            <v>0.65</v>
          </cell>
          <cell r="J64" t="str">
            <v>cu.m.</v>
          </cell>
          <cell r="K64">
            <v>1400</v>
          </cell>
          <cell r="L64">
            <v>910</v>
          </cell>
          <cell r="M64">
            <v>5364.81</v>
          </cell>
          <cell r="N64">
            <v>804.72</v>
          </cell>
          <cell r="O64">
            <v>6169.53</v>
          </cell>
        </row>
        <row r="65">
          <cell r="D65" t="str">
            <v>Coolies</v>
          </cell>
          <cell r="E65">
            <v>4</v>
          </cell>
          <cell r="F65">
            <v>120</v>
          </cell>
          <cell r="G65">
            <v>480</v>
          </cell>
          <cell r="H65" t="str">
            <v>20mm agg</v>
          </cell>
          <cell r="I65">
            <v>0.24</v>
          </cell>
          <cell r="J65" t="str">
            <v>cu.m.</v>
          </cell>
          <cell r="K65">
            <v>2120</v>
          </cell>
          <cell r="L65">
            <v>508.8</v>
          </cell>
        </row>
        <row r="66">
          <cell r="H66" t="str">
            <v>cement</v>
          </cell>
          <cell r="I66">
            <v>0.22</v>
          </cell>
          <cell r="J66" t="str">
            <v>mt</v>
          </cell>
          <cell r="K66">
            <v>8440</v>
          </cell>
          <cell r="L66">
            <v>1856.8</v>
          </cell>
        </row>
        <row r="67">
          <cell r="H67" t="str">
            <v>coarsesand</v>
          </cell>
          <cell r="I67">
            <v>0.47</v>
          </cell>
          <cell r="J67" t="str">
            <v>cu.m.</v>
          </cell>
          <cell r="K67">
            <v>3008.95</v>
          </cell>
          <cell r="L67">
            <v>1414.21</v>
          </cell>
        </row>
        <row r="69">
          <cell r="A69" t="str">
            <v>7.2d</v>
          </cell>
          <cell r="B69" t="str">
            <v>(b)  PCC (1:2:4)</v>
          </cell>
          <cell r="D69" t="str">
            <v>Mason</v>
          </cell>
          <cell r="E69">
            <v>1</v>
          </cell>
          <cell r="F69">
            <v>195</v>
          </cell>
          <cell r="G69">
            <v>195</v>
          </cell>
          <cell r="H69" t="str">
            <v>40mm agg</v>
          </cell>
          <cell r="I69">
            <v>0.52</v>
          </cell>
          <cell r="J69" t="str">
            <v>cu.m.</v>
          </cell>
          <cell r="K69">
            <v>1400</v>
          </cell>
          <cell r="L69">
            <v>728</v>
          </cell>
          <cell r="M69">
            <v>6228.18</v>
          </cell>
          <cell r="N69">
            <v>934.23</v>
          </cell>
          <cell r="O69">
            <v>7162.41</v>
          </cell>
        </row>
        <row r="70">
          <cell r="D70" t="str">
            <v>Coolies</v>
          </cell>
          <cell r="E70">
            <v>4</v>
          </cell>
          <cell r="F70">
            <v>120</v>
          </cell>
          <cell r="G70">
            <v>480</v>
          </cell>
          <cell r="H70" t="str">
            <v>20mm agg</v>
          </cell>
          <cell r="I70">
            <v>0.22</v>
          </cell>
          <cell r="J70" t="str">
            <v>cu.m.</v>
          </cell>
          <cell r="K70">
            <v>2120</v>
          </cell>
          <cell r="L70">
            <v>466.4</v>
          </cell>
        </row>
        <row r="71">
          <cell r="H71" t="str">
            <v>10mm agg</v>
          </cell>
          <cell r="I71">
            <v>0.11</v>
          </cell>
          <cell r="J71" t="str">
            <v>cu.m.</v>
          </cell>
          <cell r="K71">
            <v>2900</v>
          </cell>
          <cell r="L71">
            <v>319</v>
          </cell>
        </row>
        <row r="72">
          <cell r="H72" t="str">
            <v>cement</v>
          </cell>
          <cell r="I72">
            <v>0.32</v>
          </cell>
          <cell r="J72" t="str">
            <v>mt</v>
          </cell>
          <cell r="K72">
            <v>8440</v>
          </cell>
          <cell r="L72">
            <v>2700.8</v>
          </cell>
        </row>
        <row r="73">
          <cell r="H73" t="str">
            <v>coarsesand</v>
          </cell>
          <cell r="I73">
            <v>0.44500000000000001</v>
          </cell>
          <cell r="J73" t="str">
            <v>cu.m.</v>
          </cell>
          <cell r="K73">
            <v>3008.95</v>
          </cell>
          <cell r="L73">
            <v>1338.98</v>
          </cell>
        </row>
        <row r="75">
          <cell r="B75" t="str">
            <v>PCC for RCC in superstructure,  for 1 cum.</v>
          </cell>
        </row>
        <row r="76">
          <cell r="A76" t="str">
            <v>7.4a</v>
          </cell>
          <cell r="B76" t="str">
            <v>(a)  PCC (1:2:4)</v>
          </cell>
          <cell r="D76" t="str">
            <v>Mason</v>
          </cell>
          <cell r="E76">
            <v>0.8</v>
          </cell>
          <cell r="F76">
            <v>195</v>
          </cell>
          <cell r="G76">
            <v>156</v>
          </cell>
          <cell r="H76" t="str">
            <v>40mm agg</v>
          </cell>
          <cell r="I76">
            <v>0.52</v>
          </cell>
          <cell r="J76" t="str">
            <v>cu.m.</v>
          </cell>
          <cell r="K76">
            <v>1400</v>
          </cell>
          <cell r="L76">
            <v>728</v>
          </cell>
          <cell r="M76">
            <v>6549.18</v>
          </cell>
          <cell r="N76">
            <v>982.38</v>
          </cell>
          <cell r="O76">
            <v>7531.56</v>
          </cell>
        </row>
        <row r="77">
          <cell r="D77" t="str">
            <v>Coolies</v>
          </cell>
          <cell r="E77">
            <v>7</v>
          </cell>
          <cell r="F77">
            <v>120</v>
          </cell>
          <cell r="G77">
            <v>840</v>
          </cell>
          <cell r="H77" t="str">
            <v>20mm agg</v>
          </cell>
          <cell r="I77">
            <v>0.22</v>
          </cell>
          <cell r="J77" t="str">
            <v>cu.m.</v>
          </cell>
          <cell r="K77">
            <v>2120</v>
          </cell>
          <cell r="L77">
            <v>466.4</v>
          </cell>
        </row>
        <row r="78">
          <cell r="H78" t="str">
            <v>10mm agg</v>
          </cell>
          <cell r="I78">
            <v>0.11</v>
          </cell>
          <cell r="J78" t="str">
            <v>cu.m.</v>
          </cell>
          <cell r="K78">
            <v>2900</v>
          </cell>
          <cell r="L78">
            <v>319</v>
          </cell>
        </row>
        <row r="79">
          <cell r="H79" t="str">
            <v>cement</v>
          </cell>
          <cell r="I79">
            <v>0.32</v>
          </cell>
          <cell r="J79" t="str">
            <v>mt</v>
          </cell>
          <cell r="K79">
            <v>8440</v>
          </cell>
          <cell r="L79">
            <v>2700.8</v>
          </cell>
        </row>
        <row r="80">
          <cell r="H80" t="str">
            <v>coarsesand</v>
          </cell>
          <cell r="I80">
            <v>0.44500000000000001</v>
          </cell>
          <cell r="J80" t="str">
            <v>cu.m.</v>
          </cell>
          <cell r="K80">
            <v>3008.95</v>
          </cell>
          <cell r="L80">
            <v>1338.98</v>
          </cell>
        </row>
        <row r="82">
          <cell r="A82" t="str">
            <v>7.4b1</v>
          </cell>
          <cell r="B82" t="str">
            <v>(b) P.C.C. (1:1.5:3)</v>
          </cell>
          <cell r="D82" t="str">
            <v>Mason</v>
          </cell>
          <cell r="E82">
            <v>0.8</v>
          </cell>
          <cell r="F82">
            <v>195</v>
          </cell>
          <cell r="G82">
            <v>156</v>
          </cell>
          <cell r="H82" t="str">
            <v>20mm agg</v>
          </cell>
          <cell r="I82">
            <v>0.56999999999999995</v>
          </cell>
          <cell r="J82" t="str">
            <v>cu.m.</v>
          </cell>
          <cell r="K82">
            <v>2120</v>
          </cell>
          <cell r="L82">
            <v>1208.4000000000001</v>
          </cell>
          <cell r="M82">
            <v>7700.2</v>
          </cell>
          <cell r="N82">
            <v>1155.03</v>
          </cell>
          <cell r="O82">
            <v>8855.23</v>
          </cell>
        </row>
        <row r="83">
          <cell r="D83" t="str">
            <v>Coolies</v>
          </cell>
          <cell r="E83">
            <v>7</v>
          </cell>
          <cell r="F83">
            <v>120</v>
          </cell>
          <cell r="G83">
            <v>840</v>
          </cell>
          <cell r="H83" t="str">
            <v>10mm agg</v>
          </cell>
          <cell r="I83">
            <v>0.28999999999999998</v>
          </cell>
          <cell r="J83" t="str">
            <v>cu.m.</v>
          </cell>
          <cell r="K83">
            <v>2900</v>
          </cell>
          <cell r="L83">
            <v>841</v>
          </cell>
        </row>
        <row r="84">
          <cell r="H84" t="str">
            <v>cement</v>
          </cell>
          <cell r="I84">
            <v>0.4</v>
          </cell>
          <cell r="J84" t="str">
            <v>mt</v>
          </cell>
          <cell r="K84">
            <v>8440</v>
          </cell>
          <cell r="L84">
            <v>3376</v>
          </cell>
        </row>
        <row r="85">
          <cell r="H85" t="str">
            <v>coarsesand</v>
          </cell>
          <cell r="I85">
            <v>0.42499999999999999</v>
          </cell>
          <cell r="J85" t="str">
            <v>cu.m.</v>
          </cell>
          <cell r="K85">
            <v>3008.95</v>
          </cell>
          <cell r="L85">
            <v>1278.8</v>
          </cell>
        </row>
        <row r="87">
          <cell r="A87" t="str">
            <v>7.4b2</v>
          </cell>
          <cell r="B87" t="str">
            <v>(b) P.C.C. (1:1.5:3) with 2% WPC</v>
          </cell>
          <cell r="D87" t="str">
            <v>Mason</v>
          </cell>
          <cell r="E87">
            <v>0.8</v>
          </cell>
          <cell r="F87">
            <v>195</v>
          </cell>
          <cell r="G87">
            <v>156</v>
          </cell>
          <cell r="H87" t="str">
            <v>20mm agg</v>
          </cell>
          <cell r="I87">
            <v>0.56999999999999995</v>
          </cell>
          <cell r="J87" t="str">
            <v>cu.m.</v>
          </cell>
          <cell r="K87">
            <v>2120</v>
          </cell>
          <cell r="L87">
            <v>1208.4000000000001</v>
          </cell>
          <cell r="M87">
            <v>8100.2</v>
          </cell>
          <cell r="N87">
            <v>1215.03</v>
          </cell>
          <cell r="O87">
            <v>9315.23</v>
          </cell>
        </row>
        <row r="88">
          <cell r="D88" t="str">
            <v>Coolies</v>
          </cell>
          <cell r="E88">
            <v>7</v>
          </cell>
          <cell r="F88">
            <v>120</v>
          </cell>
          <cell r="G88">
            <v>840</v>
          </cell>
          <cell r="H88" t="str">
            <v>10mm agg</v>
          </cell>
          <cell r="I88">
            <v>0.28999999999999998</v>
          </cell>
          <cell r="J88" t="str">
            <v>cu.m.</v>
          </cell>
          <cell r="K88">
            <v>2900</v>
          </cell>
          <cell r="L88">
            <v>841</v>
          </cell>
        </row>
        <row r="89">
          <cell r="H89" t="str">
            <v>cement</v>
          </cell>
          <cell r="I89">
            <v>0.4</v>
          </cell>
          <cell r="J89" t="str">
            <v>mt</v>
          </cell>
          <cell r="K89">
            <v>8440</v>
          </cell>
          <cell r="L89">
            <v>3376</v>
          </cell>
        </row>
        <row r="90">
          <cell r="H90" t="str">
            <v>coarsesand</v>
          </cell>
          <cell r="I90">
            <v>0.42499999999999999</v>
          </cell>
          <cell r="J90" t="str">
            <v>cu.m.</v>
          </cell>
          <cell r="K90">
            <v>3008.95</v>
          </cell>
          <cell r="L90">
            <v>1278.8</v>
          </cell>
        </row>
        <row r="91">
          <cell r="H91" t="str">
            <v>WPC</v>
          </cell>
          <cell r="I91">
            <v>8</v>
          </cell>
          <cell r="J91" t="str">
            <v>kg</v>
          </cell>
          <cell r="K91">
            <v>50</v>
          </cell>
          <cell r="L91">
            <v>400</v>
          </cell>
        </row>
        <row r="93">
          <cell r="A93">
            <v>7.5</v>
          </cell>
          <cell r="B93" t="str">
            <v>Mild steel reinforcement works for RCC,</v>
          </cell>
          <cell r="D93" t="str">
            <v>Mason</v>
          </cell>
          <cell r="E93">
            <v>1.2E-2</v>
          </cell>
          <cell r="F93">
            <v>195</v>
          </cell>
          <cell r="G93">
            <v>2.34</v>
          </cell>
          <cell r="H93" t="str">
            <v>M.S. Bar</v>
          </cell>
          <cell r="I93">
            <v>1.0499999999999999E-3</v>
          </cell>
          <cell r="J93" t="str">
            <v>M.T.</v>
          </cell>
          <cell r="K93">
            <v>45680</v>
          </cell>
          <cell r="L93">
            <v>47.96</v>
          </cell>
          <cell r="M93">
            <v>52.36</v>
          </cell>
          <cell r="N93">
            <v>7.85</v>
          </cell>
          <cell r="O93">
            <v>60.21</v>
          </cell>
        </row>
        <row r="94">
          <cell r="B94" t="str">
            <v>including bending and 30m haulage, for 1 Kg</v>
          </cell>
          <cell r="D94" t="str">
            <v>Helper</v>
          </cell>
          <cell r="E94">
            <v>1.2E-2</v>
          </cell>
          <cell r="F94">
            <v>120</v>
          </cell>
          <cell r="G94">
            <v>1.44</v>
          </cell>
          <cell r="H94" t="str">
            <v>Binding wire</v>
          </cell>
          <cell r="I94">
            <v>0.01</v>
          </cell>
          <cell r="J94" t="str">
            <v>kg</v>
          </cell>
          <cell r="K94">
            <v>61.9</v>
          </cell>
          <cell r="L94">
            <v>0.62</v>
          </cell>
        </row>
        <row r="96">
          <cell r="A96" t="str">
            <v>8.2a</v>
          </cell>
          <cell r="B96" t="str">
            <v xml:space="preserve">Centering/shuttering works, </v>
          </cell>
          <cell r="D96" t="str">
            <v>Mason</v>
          </cell>
          <cell r="E96">
            <v>0.17199999999999999</v>
          </cell>
          <cell r="F96">
            <v>195</v>
          </cell>
          <cell r="G96">
            <v>33.54</v>
          </cell>
          <cell r="H96" t="str">
            <v>Local wood</v>
          </cell>
          <cell r="I96">
            <v>5.2600000000000001E-2</v>
          </cell>
          <cell r="J96" t="str">
            <v>cu.m.</v>
          </cell>
          <cell r="K96">
            <v>17660</v>
          </cell>
          <cell r="L96">
            <v>154.82</v>
          </cell>
          <cell r="M96">
            <v>233.43</v>
          </cell>
          <cell r="N96">
            <v>35.01</v>
          </cell>
          <cell r="O96">
            <v>268.44</v>
          </cell>
        </row>
        <row r="97">
          <cell r="B97" t="str">
            <v>haulage 30m  for 1sqm.</v>
          </cell>
          <cell r="D97" t="str">
            <v>Coolies</v>
          </cell>
          <cell r="E97">
            <v>0.25700000000000001</v>
          </cell>
          <cell r="F97">
            <v>120</v>
          </cell>
          <cell r="G97">
            <v>30.84</v>
          </cell>
          <cell r="H97" t="str">
            <v>Nails</v>
          </cell>
          <cell r="I97">
            <v>0.25</v>
          </cell>
          <cell r="J97" t="str">
            <v>kg</v>
          </cell>
          <cell r="K97">
            <v>56.9</v>
          </cell>
          <cell r="L97">
            <v>14.23</v>
          </cell>
        </row>
        <row r="100">
          <cell r="A100">
            <v>9.1</v>
          </cell>
          <cell r="B100" t="str">
            <v xml:space="preserve">CGI sheet roofing work including procuring </v>
          </cell>
          <cell r="D100" t="str">
            <v>Mason</v>
          </cell>
          <cell r="E100">
            <v>0.2</v>
          </cell>
          <cell r="F100">
            <v>195</v>
          </cell>
          <cell r="G100">
            <v>39</v>
          </cell>
          <cell r="H100" t="str">
            <v>CGI sheet 24-26swg</v>
          </cell>
          <cell r="I100">
            <v>1.2</v>
          </cell>
          <cell r="J100" t="str">
            <v>sqm</v>
          </cell>
          <cell r="K100">
            <v>4900</v>
          </cell>
          <cell r="L100">
            <v>980</v>
          </cell>
          <cell r="M100">
            <v>2089</v>
          </cell>
          <cell r="N100">
            <v>313.35000000000002</v>
          </cell>
          <cell r="O100">
            <v>2402.35</v>
          </cell>
        </row>
        <row r="101">
          <cell r="B101" t="str">
            <v>of materials for 1m2:</v>
          </cell>
          <cell r="D101" t="str">
            <v>Coolies</v>
          </cell>
          <cell r="E101">
            <v>0.25</v>
          </cell>
          <cell r="F101">
            <v>120</v>
          </cell>
          <cell r="G101">
            <v>30</v>
          </cell>
          <cell r="H101" t="str">
            <v>8mm nut/bolt</v>
          </cell>
          <cell r="I101">
            <v>3</v>
          </cell>
          <cell r="J101" t="str">
            <v>no</v>
          </cell>
          <cell r="K101">
            <v>10</v>
          </cell>
          <cell r="L101">
            <v>30</v>
          </cell>
        </row>
        <row r="102">
          <cell r="G102">
            <v>69</v>
          </cell>
          <cell r="H102" t="str">
            <v>J-hook+ bitu-washer</v>
          </cell>
          <cell r="I102">
            <v>2.5</v>
          </cell>
          <cell r="J102" t="str">
            <v>no</v>
          </cell>
          <cell r="K102">
            <v>5</v>
          </cell>
          <cell r="L102">
            <v>1010</v>
          </cell>
        </row>
        <row r="105">
          <cell r="A105">
            <v>9.1999999999999993</v>
          </cell>
          <cell r="B105" t="str">
            <v>GI plainsheet ridge fixing work</v>
          </cell>
          <cell r="D105" t="str">
            <v>Mason</v>
          </cell>
          <cell r="E105">
            <v>0.2</v>
          </cell>
          <cell r="F105">
            <v>195</v>
          </cell>
          <cell r="G105">
            <v>39</v>
          </cell>
          <cell r="H105" t="str">
            <v>GI plainsheet 28swg</v>
          </cell>
          <cell r="I105">
            <v>1.2</v>
          </cell>
          <cell r="J105" t="str">
            <v>sqm</v>
          </cell>
          <cell r="K105">
            <v>4900</v>
          </cell>
          <cell r="L105">
            <v>980</v>
          </cell>
          <cell r="M105">
            <v>1089</v>
          </cell>
          <cell r="N105">
            <v>163.35</v>
          </cell>
          <cell r="O105">
            <v>1252.3499999999999</v>
          </cell>
        </row>
        <row r="106">
          <cell r="B106" t="str">
            <v>all complete, for 1 rm.</v>
          </cell>
          <cell r="D106" t="str">
            <v>Coolies</v>
          </cell>
          <cell r="E106">
            <v>0.25</v>
          </cell>
          <cell r="F106">
            <v>120</v>
          </cell>
          <cell r="G106">
            <v>30</v>
          </cell>
          <cell r="H106" t="str">
            <v>8mm nut/bolt</v>
          </cell>
          <cell r="I106">
            <v>4</v>
          </cell>
          <cell r="J106" t="str">
            <v>no</v>
          </cell>
          <cell r="K106">
            <v>10</v>
          </cell>
          <cell r="L106">
            <v>40</v>
          </cell>
        </row>
        <row r="108">
          <cell r="B108" t="str">
            <v>Salwood work for doors &amp; windows:</v>
          </cell>
        </row>
        <row r="109">
          <cell r="A109" t="str">
            <v>10.1a</v>
          </cell>
          <cell r="B109" t="str">
            <v>Frames (Chaukhat ) for 1cum.</v>
          </cell>
          <cell r="D109" t="str">
            <v>Carpenter</v>
          </cell>
          <cell r="E109">
            <v>34</v>
          </cell>
          <cell r="F109">
            <v>195</v>
          </cell>
          <cell r="G109">
            <v>6630</v>
          </cell>
          <cell r="H109" t="str">
            <v>Salwood</v>
          </cell>
          <cell r="I109">
            <v>1.1000000000000001</v>
          </cell>
          <cell r="J109" t="str">
            <v>cum.</v>
          </cell>
          <cell r="K109">
            <v>38946</v>
          </cell>
          <cell r="L109">
            <v>42840.6</v>
          </cell>
          <cell r="M109">
            <v>50890.6</v>
          </cell>
          <cell r="N109">
            <v>7633.59</v>
          </cell>
          <cell r="O109">
            <v>58524.19</v>
          </cell>
        </row>
        <row r="110">
          <cell r="B110" t="str">
            <v>(wood size 75 x 100 mm)</v>
          </cell>
          <cell r="D110" t="str">
            <v>Laborer</v>
          </cell>
          <cell r="E110">
            <v>3.4</v>
          </cell>
          <cell r="F110">
            <v>120</v>
          </cell>
          <cell r="G110">
            <v>408</v>
          </cell>
          <cell r="H110" t="str">
            <v>Holdfast</v>
          </cell>
          <cell r="I110">
            <v>92</v>
          </cell>
          <cell r="J110" t="str">
            <v>no</v>
          </cell>
          <cell r="K110">
            <v>10</v>
          </cell>
          <cell r="L110">
            <v>920</v>
          </cell>
        </row>
        <row r="111">
          <cell r="H111" t="str">
            <v>nails/screws</v>
          </cell>
          <cell r="I111">
            <v>184</v>
          </cell>
          <cell r="J111" t="str">
            <v>no</v>
          </cell>
          <cell r="K111">
            <v>0.5</v>
          </cell>
          <cell r="L111">
            <v>92</v>
          </cell>
        </row>
        <row r="113">
          <cell r="A113" t="str">
            <v>10.1b</v>
          </cell>
          <cell r="B113" t="str">
            <v>For one Frame (chaukat) of size (900x2100 mm)</v>
          </cell>
          <cell r="M113">
            <v>1946.57</v>
          </cell>
          <cell r="O113">
            <v>2238.5500000000002</v>
          </cell>
        </row>
        <row r="115">
          <cell r="A115" t="str">
            <v>10.2a</v>
          </cell>
          <cell r="B115" t="str">
            <v>Making and fixing panelled door shutter with</v>
          </cell>
          <cell r="D115" t="str">
            <v>Carpenter</v>
          </cell>
          <cell r="E115">
            <v>10</v>
          </cell>
          <cell r="F115">
            <v>195</v>
          </cell>
          <cell r="G115">
            <v>1950</v>
          </cell>
          <cell r="H115" t="str">
            <v>Salwood</v>
          </cell>
          <cell r="I115">
            <v>8.4000000000000005E-2</v>
          </cell>
          <cell r="J115" t="str">
            <v>cum.</v>
          </cell>
          <cell r="K115">
            <v>38946</v>
          </cell>
          <cell r="L115">
            <v>3271.46</v>
          </cell>
          <cell r="M115">
            <v>5756.46</v>
          </cell>
          <cell r="N115">
            <v>863.47</v>
          </cell>
          <cell r="O115">
            <v>6619.93</v>
          </cell>
        </row>
        <row r="116">
          <cell r="B116" t="str">
            <v>38mm thick frame for one shutter</v>
          </cell>
          <cell r="D116" t="str">
            <v>Laborer</v>
          </cell>
          <cell r="E116">
            <v>1</v>
          </cell>
          <cell r="F116">
            <v>120</v>
          </cell>
          <cell r="G116">
            <v>120</v>
          </cell>
          <cell r="H116" t="str">
            <v xml:space="preserve"> Hinge 6"</v>
          </cell>
          <cell r="I116">
            <v>6</v>
          </cell>
          <cell r="J116" t="str">
            <v>no</v>
          </cell>
          <cell r="K116">
            <v>20</v>
          </cell>
          <cell r="L116">
            <v>120</v>
          </cell>
        </row>
        <row r="117">
          <cell r="B117" t="str">
            <v xml:space="preserve">     (Shutter size : 1.07x1.982 = 2.123 sqm)</v>
          </cell>
          <cell r="H117" t="str">
            <v xml:space="preserve"> Tower bolt 6"</v>
          </cell>
          <cell r="I117">
            <v>1</v>
          </cell>
          <cell r="J117" t="str">
            <v>no</v>
          </cell>
          <cell r="K117">
            <v>25</v>
          </cell>
          <cell r="L117">
            <v>25</v>
          </cell>
        </row>
        <row r="118">
          <cell r="H118" t="str">
            <v xml:space="preserve"> Tower bolt 12"</v>
          </cell>
          <cell r="I118">
            <v>1</v>
          </cell>
          <cell r="J118" t="str">
            <v>no</v>
          </cell>
          <cell r="K118">
            <v>40</v>
          </cell>
          <cell r="L118">
            <v>40</v>
          </cell>
        </row>
        <row r="119">
          <cell r="H119" t="str">
            <v xml:space="preserve"> Lockset 250mm</v>
          </cell>
          <cell r="I119">
            <v>1</v>
          </cell>
          <cell r="J119" t="str">
            <v>no</v>
          </cell>
          <cell r="K119">
            <v>120</v>
          </cell>
          <cell r="L119">
            <v>120</v>
          </cell>
        </row>
        <row r="120">
          <cell r="H120" t="str">
            <v xml:space="preserve"> Handle</v>
          </cell>
          <cell r="I120">
            <v>2</v>
          </cell>
          <cell r="J120" t="str">
            <v>no</v>
          </cell>
          <cell r="K120">
            <v>50</v>
          </cell>
          <cell r="L120">
            <v>100</v>
          </cell>
        </row>
        <row r="121">
          <cell r="H121" t="str">
            <v xml:space="preserve"> Screw</v>
          </cell>
          <cell r="I121">
            <v>0.5</v>
          </cell>
          <cell r="J121" t="str">
            <v>kg</v>
          </cell>
          <cell r="K121">
            <v>20</v>
          </cell>
          <cell r="L121">
            <v>10</v>
          </cell>
        </row>
        <row r="123">
          <cell r="A123" t="str">
            <v>10.2b</v>
          </cell>
          <cell r="B123" t="str">
            <v>Rate for 1 sqm.</v>
          </cell>
          <cell r="M123">
            <v>3118.2</v>
          </cell>
          <cell r="N123">
            <v>467.73</v>
          </cell>
          <cell r="O123">
            <v>3585.93</v>
          </cell>
        </row>
        <row r="125">
          <cell r="A125" t="str">
            <v>10.9a1</v>
          </cell>
          <cell r="B125" t="str">
            <v>Fixing GI plainsheet on both sides of 38mm thick</v>
          </cell>
          <cell r="D125" t="str">
            <v>Carpenter</v>
          </cell>
          <cell r="E125">
            <v>7</v>
          </cell>
          <cell r="F125">
            <v>195</v>
          </cell>
          <cell r="G125">
            <v>1365</v>
          </cell>
          <cell r="H125" t="str">
            <v>Salwood</v>
          </cell>
          <cell r="I125">
            <v>3.4599999999999999E-2</v>
          </cell>
          <cell r="J125" t="str">
            <v>cum.</v>
          </cell>
          <cell r="K125">
            <v>38946</v>
          </cell>
          <cell r="L125">
            <v>1347.53</v>
          </cell>
          <cell r="M125">
            <v>4026.79</v>
          </cell>
          <cell r="N125">
            <v>604.02</v>
          </cell>
          <cell r="O125">
            <v>4630.8100000000004</v>
          </cell>
        </row>
        <row r="126">
          <cell r="B126" t="str">
            <v>1.09x2.06=2.245 sqm door frame</v>
          </cell>
          <cell r="D126" t="str">
            <v>Laborer</v>
          </cell>
          <cell r="E126">
            <v>0.7</v>
          </cell>
          <cell r="F126">
            <v>120</v>
          </cell>
          <cell r="G126">
            <v>84</v>
          </cell>
          <cell r="H126" t="str">
            <v xml:space="preserve"> Hinge 6"</v>
          </cell>
          <cell r="I126">
            <v>3</v>
          </cell>
          <cell r="J126" t="str">
            <v>no</v>
          </cell>
          <cell r="K126">
            <v>20</v>
          </cell>
          <cell r="L126">
            <v>60</v>
          </cell>
        </row>
        <row r="127">
          <cell r="H127" t="str">
            <v xml:space="preserve"> Tower bolt 6"</v>
          </cell>
          <cell r="I127">
            <v>1</v>
          </cell>
          <cell r="J127" t="str">
            <v>no</v>
          </cell>
          <cell r="K127">
            <v>25</v>
          </cell>
          <cell r="L127">
            <v>25</v>
          </cell>
        </row>
        <row r="128">
          <cell r="H128" t="str">
            <v xml:space="preserve"> Tower bolt 12"</v>
          </cell>
          <cell r="I128">
            <v>1</v>
          </cell>
          <cell r="J128" t="str">
            <v>no</v>
          </cell>
          <cell r="K128">
            <v>40</v>
          </cell>
          <cell r="L128">
            <v>40</v>
          </cell>
        </row>
        <row r="129">
          <cell r="H129" t="str">
            <v xml:space="preserve"> Lockset 250mm</v>
          </cell>
          <cell r="I129">
            <v>1</v>
          </cell>
          <cell r="J129" t="str">
            <v>no</v>
          </cell>
          <cell r="K129">
            <v>120</v>
          </cell>
          <cell r="L129">
            <v>120</v>
          </cell>
        </row>
        <row r="130">
          <cell r="H130" t="str">
            <v xml:space="preserve"> Handle</v>
          </cell>
          <cell r="I130">
            <v>1</v>
          </cell>
          <cell r="J130" t="str">
            <v>no</v>
          </cell>
          <cell r="K130">
            <v>50</v>
          </cell>
          <cell r="L130">
            <v>50</v>
          </cell>
        </row>
        <row r="131">
          <cell r="H131" t="str">
            <v>GI plainsheet 28swg</v>
          </cell>
          <cell r="I131">
            <v>4.6500000000000004</v>
          </cell>
          <cell r="J131" t="str">
            <v>sqm</v>
          </cell>
          <cell r="K131">
            <v>200.7</v>
          </cell>
          <cell r="L131">
            <v>933.26</v>
          </cell>
        </row>
        <row r="132">
          <cell r="H132" t="str">
            <v xml:space="preserve"> Screw</v>
          </cell>
          <cell r="J132" t="str">
            <v>LS</v>
          </cell>
          <cell r="L132">
            <v>2</v>
          </cell>
        </row>
        <row r="134">
          <cell r="A134" t="str">
            <v>10.9a2</v>
          </cell>
          <cell r="B134" t="str">
            <v>Rate for 1 sqm.</v>
          </cell>
          <cell r="M134">
            <v>2062.7199999999998</v>
          </cell>
          <cell r="N134">
            <v>309.41000000000003</v>
          </cell>
          <cell r="O134">
            <v>2372.13</v>
          </cell>
        </row>
        <row r="136">
          <cell r="A136" t="str">
            <v>10.10a1</v>
          </cell>
          <cell r="B136" t="str">
            <v>Fixing mosquito proof wirenet to 38mm thick</v>
          </cell>
          <cell r="D136" t="str">
            <v>Carpenter</v>
          </cell>
          <cell r="E136">
            <v>5</v>
          </cell>
          <cell r="F136">
            <v>195</v>
          </cell>
          <cell r="G136">
            <v>975</v>
          </cell>
          <cell r="H136" t="str">
            <v>Salwood</v>
          </cell>
          <cell r="I136">
            <v>2.5999999999999999E-2</v>
          </cell>
          <cell r="J136" t="str">
            <v>cum.</v>
          </cell>
          <cell r="K136">
            <v>38946</v>
          </cell>
          <cell r="L136">
            <v>1012.6</v>
          </cell>
          <cell r="M136">
            <v>2759.93</v>
          </cell>
          <cell r="N136">
            <v>413.99</v>
          </cell>
          <cell r="O136">
            <v>3173.92</v>
          </cell>
        </row>
        <row r="137">
          <cell r="B137" t="str">
            <v>1.09x2.06=2.245 sqm frame</v>
          </cell>
          <cell r="D137" t="str">
            <v>Laborer</v>
          </cell>
          <cell r="E137">
            <v>0.5</v>
          </cell>
          <cell r="F137">
            <v>120</v>
          </cell>
          <cell r="G137">
            <v>60</v>
          </cell>
          <cell r="H137" t="str">
            <v xml:space="preserve"> Hinge 6"</v>
          </cell>
          <cell r="I137">
            <v>3</v>
          </cell>
          <cell r="J137" t="str">
            <v>no</v>
          </cell>
          <cell r="K137">
            <v>20</v>
          </cell>
          <cell r="L137">
            <v>60</v>
          </cell>
        </row>
        <row r="138">
          <cell r="H138" t="str">
            <v xml:space="preserve"> Tower bolt 6"</v>
          </cell>
          <cell r="I138">
            <v>1</v>
          </cell>
          <cell r="J138" t="str">
            <v>no</v>
          </cell>
          <cell r="K138">
            <v>25</v>
          </cell>
          <cell r="L138">
            <v>25</v>
          </cell>
        </row>
        <row r="139">
          <cell r="H139" t="str">
            <v xml:space="preserve"> Tower bolt 12"</v>
          </cell>
          <cell r="I139">
            <v>1</v>
          </cell>
          <cell r="J139" t="str">
            <v>no</v>
          </cell>
          <cell r="K139">
            <v>40</v>
          </cell>
          <cell r="L139">
            <v>40</v>
          </cell>
        </row>
        <row r="140">
          <cell r="H140" t="str">
            <v>wiremesh 24 SWG</v>
          </cell>
          <cell r="I140">
            <v>2.13</v>
          </cell>
          <cell r="J140" t="str">
            <v>sqm</v>
          </cell>
          <cell r="K140">
            <v>251.33</v>
          </cell>
          <cell r="L140">
            <v>535.33000000000004</v>
          </cell>
        </row>
        <row r="141">
          <cell r="H141" t="str">
            <v xml:space="preserve"> Handle</v>
          </cell>
          <cell r="I141">
            <v>1</v>
          </cell>
          <cell r="J141" t="str">
            <v>no</v>
          </cell>
          <cell r="K141">
            <v>50</v>
          </cell>
          <cell r="L141">
            <v>50</v>
          </cell>
        </row>
        <row r="142">
          <cell r="H142" t="str">
            <v xml:space="preserve"> Screw</v>
          </cell>
          <cell r="J142" t="str">
            <v>LS</v>
          </cell>
          <cell r="L142">
            <v>2</v>
          </cell>
        </row>
        <row r="143">
          <cell r="A143" t="str">
            <v>10.10a2</v>
          </cell>
          <cell r="B143" t="str">
            <v>Rate for 1 sqm.</v>
          </cell>
          <cell r="M143">
            <v>1413.77</v>
          </cell>
          <cell r="N143">
            <v>212.07</v>
          </cell>
          <cell r="O143">
            <v>1625.84</v>
          </cell>
        </row>
        <row r="145">
          <cell r="A145">
            <v>10.17</v>
          </cell>
          <cell r="B145" t="str">
            <v>Beams, Lintels, Wallplates etc. for 1cum.</v>
          </cell>
          <cell r="D145" t="str">
            <v>Carpenter</v>
          </cell>
          <cell r="E145">
            <v>17.649999999999999</v>
          </cell>
          <cell r="F145">
            <v>195</v>
          </cell>
          <cell r="G145">
            <v>3441.75</v>
          </cell>
          <cell r="H145" t="str">
            <v>Salwood</v>
          </cell>
          <cell r="I145">
            <v>1.05</v>
          </cell>
          <cell r="J145" t="str">
            <v>cum.</v>
          </cell>
          <cell r="K145">
            <v>38946</v>
          </cell>
          <cell r="L145">
            <v>40893.300000000003</v>
          </cell>
          <cell r="M145">
            <v>44603.75</v>
          </cell>
          <cell r="N145">
            <v>6690.56</v>
          </cell>
          <cell r="O145">
            <v>51294.31</v>
          </cell>
        </row>
        <row r="146">
          <cell r="B146" t="str">
            <v>( for span &lt;9m)</v>
          </cell>
          <cell r="D146" t="str">
            <v>Laborer</v>
          </cell>
          <cell r="E146">
            <v>1.7649999999999999</v>
          </cell>
          <cell r="F146">
            <v>120</v>
          </cell>
          <cell r="G146">
            <v>211.8</v>
          </cell>
          <cell r="H146" t="str">
            <v>Nails</v>
          </cell>
          <cell r="I146">
            <v>1</v>
          </cell>
          <cell r="J146" t="str">
            <v>kg</v>
          </cell>
          <cell r="K146">
            <v>56.9</v>
          </cell>
          <cell r="L146">
            <v>56.9</v>
          </cell>
        </row>
        <row r="148">
          <cell r="A148">
            <v>10.18</v>
          </cell>
          <cell r="B148" t="str">
            <v>Trusses including fixing for 1cum.</v>
          </cell>
          <cell r="D148" t="str">
            <v>Carpenter</v>
          </cell>
          <cell r="E148">
            <v>17.649999999999999</v>
          </cell>
          <cell r="F148">
            <v>195</v>
          </cell>
          <cell r="G148">
            <v>3441.75</v>
          </cell>
          <cell r="H148" t="str">
            <v>Salwood</v>
          </cell>
          <cell r="I148">
            <v>1.05</v>
          </cell>
          <cell r="J148" t="str">
            <v>cum.</v>
          </cell>
          <cell r="K148">
            <v>38946</v>
          </cell>
          <cell r="L148">
            <v>40893.300000000003</v>
          </cell>
          <cell r="M148">
            <v>48593.05</v>
          </cell>
          <cell r="N148">
            <v>7288.96</v>
          </cell>
          <cell r="O148">
            <v>55882.01</v>
          </cell>
        </row>
        <row r="149">
          <cell r="D149" t="str">
            <v>Laborer</v>
          </cell>
          <cell r="E149">
            <v>26</v>
          </cell>
          <cell r="F149">
            <v>120</v>
          </cell>
          <cell r="G149">
            <v>3120</v>
          </cell>
          <cell r="H149" t="str">
            <v>Strips</v>
          </cell>
          <cell r="I149">
            <v>10</v>
          </cell>
          <cell r="J149" t="str">
            <v>kg</v>
          </cell>
          <cell r="K149">
            <v>56.9</v>
          </cell>
          <cell r="L149">
            <v>569</v>
          </cell>
        </row>
        <row r="150">
          <cell r="H150" t="str">
            <v>Nails</v>
          </cell>
          <cell r="I150">
            <v>10</v>
          </cell>
          <cell r="J150" t="str">
            <v>kg</v>
          </cell>
          <cell r="K150">
            <v>56.9</v>
          </cell>
          <cell r="L150">
            <v>569</v>
          </cell>
        </row>
        <row r="152">
          <cell r="A152">
            <v>10.19</v>
          </cell>
          <cell r="B152" t="str">
            <v>25mm thick Eavesboard including fixing for 1sqm.</v>
          </cell>
          <cell r="D152" t="str">
            <v>Carpenter</v>
          </cell>
          <cell r="E152">
            <v>0.14299999999999999</v>
          </cell>
          <cell r="F152">
            <v>195</v>
          </cell>
          <cell r="G152">
            <v>27.89</v>
          </cell>
          <cell r="H152" t="str">
            <v>Salwood</v>
          </cell>
          <cell r="I152">
            <v>2.75E-2</v>
          </cell>
          <cell r="J152" t="str">
            <v>cum.</v>
          </cell>
          <cell r="K152">
            <v>38946</v>
          </cell>
          <cell r="L152">
            <v>1071.02</v>
          </cell>
          <cell r="M152">
            <v>1109.17</v>
          </cell>
          <cell r="N152">
            <v>166.38</v>
          </cell>
          <cell r="O152">
            <v>1275.55</v>
          </cell>
        </row>
        <row r="153">
          <cell r="D153" t="str">
            <v>Laborer</v>
          </cell>
          <cell r="E153">
            <v>1.43E-2</v>
          </cell>
          <cell r="F153">
            <v>120</v>
          </cell>
          <cell r="G153">
            <v>1.72</v>
          </cell>
          <cell r="H153" t="str">
            <v>Nails</v>
          </cell>
          <cell r="I153">
            <v>0.15</v>
          </cell>
          <cell r="J153" t="str">
            <v>kg</v>
          </cell>
          <cell r="K153">
            <v>56.9</v>
          </cell>
          <cell r="L153">
            <v>8.5399999999999991</v>
          </cell>
        </row>
        <row r="155">
          <cell r="A155" t="str">
            <v>10.20d</v>
          </cell>
          <cell r="B155" t="str">
            <v>Fixing mosquito proof wirenet to existing frames</v>
          </cell>
          <cell r="D155" t="str">
            <v>Carpenter</v>
          </cell>
          <cell r="E155">
            <v>0.108</v>
          </cell>
          <cell r="F155">
            <v>195</v>
          </cell>
          <cell r="G155">
            <v>21.06</v>
          </cell>
          <cell r="H155" t="str">
            <v>Salwood for Listies</v>
          </cell>
          <cell r="I155">
            <v>2E-3</v>
          </cell>
          <cell r="J155" t="str">
            <v>cum.</v>
          </cell>
          <cell r="K155">
            <v>38946</v>
          </cell>
          <cell r="L155">
            <v>77.89</v>
          </cell>
          <cell r="M155">
            <v>394.3</v>
          </cell>
          <cell r="N155">
            <v>59.15</v>
          </cell>
          <cell r="O155">
            <v>453.45</v>
          </cell>
        </row>
        <row r="156">
          <cell r="B156" t="str">
            <v>for 1 sqm.</v>
          </cell>
          <cell r="D156" t="str">
            <v>Laborer</v>
          </cell>
          <cell r="E156">
            <v>0.11</v>
          </cell>
          <cell r="F156">
            <v>120</v>
          </cell>
          <cell r="G156">
            <v>13.2</v>
          </cell>
          <cell r="H156" t="str">
            <v>mosquito net</v>
          </cell>
          <cell r="I156">
            <v>1.1000000000000001</v>
          </cell>
          <cell r="J156" t="str">
            <v>sqm</v>
          </cell>
          <cell r="K156">
            <v>251.33</v>
          </cell>
          <cell r="L156">
            <v>276.45999999999998</v>
          </cell>
        </row>
        <row r="157">
          <cell r="H157" t="str">
            <v>Nails</v>
          </cell>
          <cell r="I157">
            <v>0.1</v>
          </cell>
          <cell r="J157" t="str">
            <v>kg</v>
          </cell>
          <cell r="K157">
            <v>56.9</v>
          </cell>
          <cell r="L157">
            <v>5.69</v>
          </cell>
        </row>
        <row r="159">
          <cell r="A159" t="str">
            <v>11.20</v>
          </cell>
          <cell r="B159" t="str">
            <v>3 mm thick cement punning for 1sqm.</v>
          </cell>
          <cell r="D159" t="str">
            <v>Mason</v>
          </cell>
          <cell r="E159">
            <v>0.1</v>
          </cell>
          <cell r="F159">
            <v>195</v>
          </cell>
          <cell r="G159">
            <v>19.5</v>
          </cell>
          <cell r="H159" t="str">
            <v>cement</v>
          </cell>
          <cell r="I159">
            <v>5.3200000000000001E-3</v>
          </cell>
          <cell r="J159" t="str">
            <v>mt</v>
          </cell>
          <cell r="K159">
            <v>8440</v>
          </cell>
          <cell r="L159">
            <v>44.9</v>
          </cell>
          <cell r="M159">
            <v>76.400000000000006</v>
          </cell>
          <cell r="N159">
            <v>11.46</v>
          </cell>
          <cell r="O159">
            <v>87.86</v>
          </cell>
        </row>
        <row r="160">
          <cell r="D160" t="str">
            <v>Coolies</v>
          </cell>
          <cell r="E160">
            <v>0.1</v>
          </cell>
          <cell r="F160">
            <v>120</v>
          </cell>
          <cell r="G160">
            <v>12</v>
          </cell>
        </row>
        <row r="162">
          <cell r="B162" t="str">
            <v>12.5 mm thick c/s plaster for  1sqm.</v>
          </cell>
        </row>
        <row r="163">
          <cell r="A163" t="str">
            <v>12.1a</v>
          </cell>
          <cell r="B163" t="str">
            <v>in (1:2)  c/s mortar</v>
          </cell>
          <cell r="D163" t="str">
            <v>Mason</v>
          </cell>
          <cell r="E163">
            <v>0.12</v>
          </cell>
          <cell r="F163">
            <v>195</v>
          </cell>
          <cell r="G163">
            <v>23.4</v>
          </cell>
          <cell r="H163" t="str">
            <v>cement</v>
          </cell>
          <cell r="I163">
            <v>8.9999999999999993E-3</v>
          </cell>
          <cell r="J163" t="str">
            <v>MT</v>
          </cell>
          <cell r="K163">
            <v>8440</v>
          </cell>
          <cell r="L163">
            <v>75.959999999999994</v>
          </cell>
          <cell r="M163">
            <v>155.27000000000001</v>
          </cell>
          <cell r="N163">
            <v>23.29</v>
          </cell>
          <cell r="O163">
            <v>178.56</v>
          </cell>
        </row>
        <row r="164">
          <cell r="D164" t="str">
            <v>Labor</v>
          </cell>
          <cell r="E164">
            <v>0.16</v>
          </cell>
          <cell r="F164">
            <v>120</v>
          </cell>
          <cell r="G164">
            <v>19.2</v>
          </cell>
          <cell r="H164" t="str">
            <v>sand</v>
          </cell>
          <cell r="I164">
            <v>1.2200000000000001E-2</v>
          </cell>
          <cell r="J164" t="str">
            <v>cu.m.</v>
          </cell>
          <cell r="K164">
            <v>3008.95</v>
          </cell>
          <cell r="L164">
            <v>36.71</v>
          </cell>
        </row>
        <row r="166">
          <cell r="A166" t="str">
            <v>12.1b</v>
          </cell>
          <cell r="B166" t="str">
            <v>in (1:3) c/s mortar</v>
          </cell>
          <cell r="D166" t="str">
            <v>Mason</v>
          </cell>
          <cell r="E166">
            <v>0.12</v>
          </cell>
          <cell r="F166">
            <v>195</v>
          </cell>
          <cell r="G166">
            <v>23.4</v>
          </cell>
          <cell r="H166" t="str">
            <v>cement</v>
          </cell>
          <cell r="I166">
            <v>6.1999999999999998E-3</v>
          </cell>
          <cell r="J166" t="str">
            <v>MT</v>
          </cell>
          <cell r="K166">
            <v>8440</v>
          </cell>
          <cell r="L166">
            <v>52.33</v>
          </cell>
          <cell r="M166">
            <v>133.44</v>
          </cell>
          <cell r="N166">
            <v>20.02</v>
          </cell>
          <cell r="O166">
            <v>153.46</v>
          </cell>
        </row>
        <row r="167">
          <cell r="D167" t="str">
            <v>Labor</v>
          </cell>
          <cell r="E167">
            <v>0.16</v>
          </cell>
          <cell r="F167">
            <v>120</v>
          </cell>
          <cell r="G167">
            <v>19.2</v>
          </cell>
          <cell r="H167" t="str">
            <v>sand</v>
          </cell>
          <cell r="I167">
            <v>1.2800000000000001E-2</v>
          </cell>
          <cell r="J167" t="str">
            <v>cu.m.</v>
          </cell>
          <cell r="K167">
            <v>3008.95</v>
          </cell>
          <cell r="L167">
            <v>38.51</v>
          </cell>
        </row>
        <row r="169">
          <cell r="A169" t="str">
            <v>12.1c</v>
          </cell>
          <cell r="B169" t="str">
            <v>in (1:4) c/s mortar</v>
          </cell>
          <cell r="D169" t="str">
            <v>Mason</v>
          </cell>
          <cell r="E169">
            <v>0.12</v>
          </cell>
          <cell r="F169">
            <v>195</v>
          </cell>
          <cell r="G169">
            <v>23.4</v>
          </cell>
          <cell r="H169" t="str">
            <v>cement</v>
          </cell>
          <cell r="I169">
            <v>5.3800000000000002E-3</v>
          </cell>
          <cell r="J169" t="str">
            <v>MT</v>
          </cell>
          <cell r="K169">
            <v>8440</v>
          </cell>
          <cell r="L169">
            <v>45.41</v>
          </cell>
          <cell r="M169">
            <v>131.94</v>
          </cell>
          <cell r="N169">
            <v>19.79</v>
          </cell>
          <cell r="O169">
            <v>151.72999999999999</v>
          </cell>
        </row>
        <row r="170">
          <cell r="D170" t="str">
            <v>Labor</v>
          </cell>
          <cell r="E170">
            <v>0.16</v>
          </cell>
          <cell r="F170">
            <v>120</v>
          </cell>
          <cell r="G170">
            <v>19.2</v>
          </cell>
          <cell r="H170" t="str">
            <v>sand</v>
          </cell>
          <cell r="I170">
            <v>1.46E-2</v>
          </cell>
          <cell r="J170" t="str">
            <v>cu.m.</v>
          </cell>
          <cell r="K170">
            <v>3008.95</v>
          </cell>
          <cell r="L170">
            <v>43.93</v>
          </cell>
        </row>
        <row r="172">
          <cell r="B172" t="str">
            <v>20 mm thick c/s plaster for 1sqm.</v>
          </cell>
        </row>
        <row r="173">
          <cell r="A173" t="str">
            <v>12.4a1</v>
          </cell>
          <cell r="B173" t="str">
            <v>in (1:3) c/s mortar</v>
          </cell>
          <cell r="D173" t="str">
            <v>Mason</v>
          </cell>
          <cell r="E173">
            <v>0.14000000000000001</v>
          </cell>
          <cell r="F173">
            <v>195</v>
          </cell>
          <cell r="G173">
            <v>27.3</v>
          </cell>
          <cell r="H173" t="str">
            <v>cement</v>
          </cell>
          <cell r="I173">
            <v>9.5999999999999992E-3</v>
          </cell>
          <cell r="J173" t="str">
            <v>MT</v>
          </cell>
          <cell r="K173">
            <v>8440</v>
          </cell>
          <cell r="L173">
            <v>81.02</v>
          </cell>
          <cell r="M173">
            <v>189.79</v>
          </cell>
          <cell r="N173">
            <v>28.47</v>
          </cell>
          <cell r="O173">
            <v>218.26</v>
          </cell>
        </row>
        <row r="174">
          <cell r="D174" t="str">
            <v>Labor</v>
          </cell>
          <cell r="E174">
            <v>0.19</v>
          </cell>
          <cell r="F174">
            <v>120</v>
          </cell>
          <cell r="G174">
            <v>22.8</v>
          </cell>
          <cell r="H174" t="str">
            <v>sand</v>
          </cell>
          <cell r="I174">
            <v>1.95E-2</v>
          </cell>
          <cell r="J174" t="str">
            <v>cu.m.</v>
          </cell>
          <cell r="K174">
            <v>3008.95</v>
          </cell>
          <cell r="L174">
            <v>58.67</v>
          </cell>
        </row>
        <row r="176">
          <cell r="A176" t="str">
            <v>12.4a2</v>
          </cell>
          <cell r="B176" t="str">
            <v>in (1:3) c/s mortar with 2% WPC</v>
          </cell>
          <cell r="D176" t="str">
            <v>Mason</v>
          </cell>
          <cell r="E176">
            <v>0.14000000000000001</v>
          </cell>
          <cell r="F176">
            <v>195</v>
          </cell>
          <cell r="G176">
            <v>27.3</v>
          </cell>
          <cell r="H176" t="str">
            <v>cement</v>
          </cell>
          <cell r="I176">
            <v>9.5999999999999992E-3</v>
          </cell>
          <cell r="J176" t="str">
            <v>MT</v>
          </cell>
          <cell r="K176">
            <v>8440</v>
          </cell>
          <cell r="L176">
            <v>81.02</v>
          </cell>
          <cell r="M176">
            <v>199.79</v>
          </cell>
          <cell r="N176">
            <v>29.97</v>
          </cell>
          <cell r="O176">
            <v>229.76</v>
          </cell>
        </row>
        <row r="177">
          <cell r="D177" t="str">
            <v>Labor</v>
          </cell>
          <cell r="E177">
            <v>0.19</v>
          </cell>
          <cell r="F177">
            <v>120</v>
          </cell>
          <cell r="G177">
            <v>22.8</v>
          </cell>
          <cell r="H177" t="str">
            <v>sand</v>
          </cell>
          <cell r="I177">
            <v>1.95E-2</v>
          </cell>
          <cell r="J177" t="str">
            <v>cu.m.</v>
          </cell>
          <cell r="K177">
            <v>3008.95</v>
          </cell>
          <cell r="L177">
            <v>58.67</v>
          </cell>
        </row>
        <row r="178">
          <cell r="H178" t="str">
            <v>WPC</v>
          </cell>
          <cell r="I178">
            <v>0.2</v>
          </cell>
          <cell r="J178" t="str">
            <v>kg</v>
          </cell>
          <cell r="K178">
            <v>50</v>
          </cell>
          <cell r="L178">
            <v>10</v>
          </cell>
        </row>
        <row r="180">
          <cell r="A180" t="str">
            <v>12.4b</v>
          </cell>
          <cell r="B180" t="str">
            <v>in (1:4) c/s mortar</v>
          </cell>
          <cell r="D180" t="str">
            <v>Mason</v>
          </cell>
          <cell r="E180">
            <v>0.14000000000000001</v>
          </cell>
          <cell r="F180">
            <v>195</v>
          </cell>
          <cell r="G180">
            <v>27.3</v>
          </cell>
          <cell r="H180" t="str">
            <v>cement</v>
          </cell>
          <cell r="I180">
            <v>8.0999999999999996E-3</v>
          </cell>
          <cell r="J180" t="str">
            <v>MT</v>
          </cell>
          <cell r="K180">
            <v>8440</v>
          </cell>
          <cell r="L180">
            <v>68.36</v>
          </cell>
          <cell r="M180">
            <v>184.66</v>
          </cell>
          <cell r="N180">
            <v>27.7</v>
          </cell>
          <cell r="O180">
            <v>212.36</v>
          </cell>
        </row>
        <row r="181">
          <cell r="D181" t="str">
            <v>Labor</v>
          </cell>
          <cell r="E181">
            <v>0.19</v>
          </cell>
          <cell r="F181">
            <v>120</v>
          </cell>
          <cell r="G181">
            <v>22.8</v>
          </cell>
          <cell r="H181" t="str">
            <v>sand</v>
          </cell>
          <cell r="I181">
            <v>2.1999999999999999E-2</v>
          </cell>
          <cell r="J181" t="str">
            <v>cu.m.</v>
          </cell>
          <cell r="K181">
            <v>3008.95</v>
          </cell>
          <cell r="L181">
            <v>66.2</v>
          </cell>
        </row>
        <row r="183">
          <cell r="A183" t="str">
            <v>12.4c</v>
          </cell>
          <cell r="B183" t="str">
            <v>in (1:6) c/s mortar</v>
          </cell>
          <cell r="D183" t="str">
            <v>Mason</v>
          </cell>
          <cell r="E183">
            <v>0.14000000000000001</v>
          </cell>
          <cell r="F183">
            <v>195</v>
          </cell>
          <cell r="G183">
            <v>27.3</v>
          </cell>
          <cell r="H183" t="str">
            <v>cement</v>
          </cell>
          <cell r="I183">
            <v>5.7000000000000002E-3</v>
          </cell>
          <cell r="J183" t="str">
            <v>MT</v>
          </cell>
          <cell r="K183">
            <v>8440</v>
          </cell>
          <cell r="L183">
            <v>48.11</v>
          </cell>
          <cell r="M183">
            <v>168.92</v>
          </cell>
          <cell r="N183">
            <v>25.34</v>
          </cell>
          <cell r="O183">
            <v>194.26</v>
          </cell>
        </row>
        <row r="184">
          <cell r="D184" t="str">
            <v>Labor</v>
          </cell>
          <cell r="E184">
            <v>0.19</v>
          </cell>
          <cell r="F184">
            <v>120</v>
          </cell>
          <cell r="G184">
            <v>22.8</v>
          </cell>
          <cell r="H184" t="str">
            <v>sand</v>
          </cell>
          <cell r="I184">
            <v>2.35E-2</v>
          </cell>
          <cell r="J184" t="str">
            <v>cu.m.</v>
          </cell>
          <cell r="K184">
            <v>3008.95</v>
          </cell>
          <cell r="L184">
            <v>70.709999999999994</v>
          </cell>
        </row>
        <row r="186">
          <cell r="B186" t="str">
            <v>Cement (snowcem) paint for 1sqm.</v>
          </cell>
        </row>
        <row r="187">
          <cell r="A187" t="str">
            <v>13.4a</v>
          </cell>
          <cell r="B187" t="str">
            <v>a) Single coat</v>
          </cell>
          <cell r="D187" t="str">
            <v>Painter</v>
          </cell>
          <cell r="E187">
            <v>1.7000000000000001E-2</v>
          </cell>
          <cell r="F187">
            <v>195</v>
          </cell>
          <cell r="G187">
            <v>3.32</v>
          </cell>
          <cell r="H187" t="str">
            <v>snowcem</v>
          </cell>
          <cell r="I187">
            <v>0.3</v>
          </cell>
          <cell r="J187" t="str">
            <v>kg</v>
          </cell>
          <cell r="K187">
            <v>51.9</v>
          </cell>
          <cell r="L187">
            <v>15.57</v>
          </cell>
          <cell r="M187">
            <v>20.93</v>
          </cell>
          <cell r="N187">
            <v>3.14</v>
          </cell>
          <cell r="O187">
            <v>24.07</v>
          </cell>
        </row>
        <row r="188">
          <cell r="D188" t="str">
            <v>Helper</v>
          </cell>
          <cell r="E188">
            <v>1.7000000000000001E-2</v>
          </cell>
          <cell r="F188">
            <v>120</v>
          </cell>
          <cell r="G188">
            <v>2.04</v>
          </cell>
        </row>
        <row r="190">
          <cell r="A190" t="str">
            <v>13.4b</v>
          </cell>
          <cell r="B190" t="str">
            <v>b) Double coat</v>
          </cell>
          <cell r="D190" t="str">
            <v>Painter</v>
          </cell>
          <cell r="E190">
            <v>0.05</v>
          </cell>
          <cell r="F190">
            <v>195</v>
          </cell>
          <cell r="G190">
            <v>9.75</v>
          </cell>
          <cell r="H190" t="str">
            <v>snowcem</v>
          </cell>
          <cell r="I190">
            <v>0.48499999999999999</v>
          </cell>
          <cell r="J190" t="str">
            <v>kg</v>
          </cell>
          <cell r="K190">
            <v>51.9</v>
          </cell>
          <cell r="L190">
            <v>25.17</v>
          </cell>
          <cell r="M190">
            <v>40.92</v>
          </cell>
          <cell r="N190">
            <v>6.14</v>
          </cell>
          <cell r="O190">
            <v>47.06</v>
          </cell>
        </row>
        <row r="191">
          <cell r="D191" t="str">
            <v>Helper</v>
          </cell>
          <cell r="E191">
            <v>0.05</v>
          </cell>
          <cell r="F191">
            <v>120</v>
          </cell>
          <cell r="G191">
            <v>6</v>
          </cell>
        </row>
        <row r="193">
          <cell r="B193" t="str">
            <v>Readymade enamel paint work for 1sqm.</v>
          </cell>
        </row>
        <row r="194">
          <cell r="A194" t="str">
            <v>13.5a</v>
          </cell>
          <cell r="B194" t="str">
            <v>a) Primer coat</v>
          </cell>
          <cell r="D194" t="str">
            <v>Painter</v>
          </cell>
          <cell r="E194">
            <v>0.03</v>
          </cell>
          <cell r="F194">
            <v>195</v>
          </cell>
          <cell r="G194">
            <v>5.85</v>
          </cell>
          <cell r="H194" t="str">
            <v>Primer</v>
          </cell>
          <cell r="I194">
            <v>8.1000000000000003E-2</v>
          </cell>
          <cell r="J194" t="str">
            <v>ltr</v>
          </cell>
          <cell r="K194">
            <v>187.28</v>
          </cell>
          <cell r="L194">
            <v>15.17</v>
          </cell>
          <cell r="M194">
            <v>24.62</v>
          </cell>
          <cell r="N194">
            <v>3.69</v>
          </cell>
          <cell r="O194">
            <v>28.31</v>
          </cell>
        </row>
        <row r="195">
          <cell r="D195" t="str">
            <v>Labor</v>
          </cell>
          <cell r="E195">
            <v>0.03</v>
          </cell>
          <cell r="F195">
            <v>120</v>
          </cell>
          <cell r="G195">
            <v>3.6</v>
          </cell>
        </row>
        <row r="197">
          <cell r="A197" t="str">
            <v>13.5b</v>
          </cell>
          <cell r="B197" t="str">
            <v>b) Single (first coat)</v>
          </cell>
          <cell r="D197" t="str">
            <v>Painter</v>
          </cell>
          <cell r="E197">
            <v>0.05</v>
          </cell>
          <cell r="F197">
            <v>195</v>
          </cell>
          <cell r="G197">
            <v>9.75</v>
          </cell>
          <cell r="H197" t="str">
            <v>Enamel</v>
          </cell>
          <cell r="I197">
            <v>0.09</v>
          </cell>
          <cell r="J197" t="str">
            <v>ltr</v>
          </cell>
          <cell r="K197">
            <v>247.28</v>
          </cell>
          <cell r="L197">
            <v>22.26</v>
          </cell>
          <cell r="M197">
            <v>34.409999999999997</v>
          </cell>
          <cell r="N197">
            <v>5.16</v>
          </cell>
          <cell r="O197">
            <v>39.57</v>
          </cell>
        </row>
        <row r="198">
          <cell r="D198" t="str">
            <v>Helper</v>
          </cell>
          <cell r="E198">
            <v>0.02</v>
          </cell>
          <cell r="F198">
            <v>120</v>
          </cell>
          <cell r="G198">
            <v>2.4</v>
          </cell>
        </row>
        <row r="200">
          <cell r="A200" t="str">
            <v>13.5c</v>
          </cell>
          <cell r="B200" t="str">
            <v>c) Second  coat</v>
          </cell>
          <cell r="D200" t="str">
            <v>Painter</v>
          </cell>
          <cell r="E200">
            <v>0.04</v>
          </cell>
          <cell r="F200">
            <v>195</v>
          </cell>
          <cell r="G200">
            <v>7.8</v>
          </cell>
          <cell r="H200" t="str">
            <v>Enamel</v>
          </cell>
          <cell r="I200">
            <v>7.0000000000000007E-2</v>
          </cell>
          <cell r="J200" t="str">
            <v>ltr</v>
          </cell>
          <cell r="K200">
            <v>247.28</v>
          </cell>
          <cell r="L200">
            <v>17.309999999999999</v>
          </cell>
          <cell r="M200">
            <v>28.71</v>
          </cell>
          <cell r="N200">
            <v>4.3099999999999996</v>
          </cell>
          <cell r="O200">
            <v>33.020000000000003</v>
          </cell>
        </row>
        <row r="201">
          <cell r="D201" t="str">
            <v>Helper</v>
          </cell>
          <cell r="E201">
            <v>0.03</v>
          </cell>
          <cell r="F201">
            <v>120</v>
          </cell>
          <cell r="G201">
            <v>3.6</v>
          </cell>
        </row>
        <row r="202">
          <cell r="B202" t="str">
            <v>Bitumen painting for 1sqm</v>
          </cell>
        </row>
        <row r="203">
          <cell r="A203" t="str">
            <v>13.10a</v>
          </cell>
          <cell r="B203" t="str">
            <v>a) Single coat</v>
          </cell>
          <cell r="D203" t="str">
            <v>Painter</v>
          </cell>
          <cell r="E203">
            <v>1.4999999999999999E-2</v>
          </cell>
          <cell r="F203">
            <v>195</v>
          </cell>
          <cell r="G203">
            <v>2.93</v>
          </cell>
          <cell r="H203" t="str">
            <v>Bitumenpaint</v>
          </cell>
          <cell r="I203">
            <v>7.0000000000000007E-2</v>
          </cell>
          <cell r="J203" t="str">
            <v>lt</v>
          </cell>
          <cell r="K203">
            <v>31.68</v>
          </cell>
          <cell r="L203">
            <v>2.2200000000000002</v>
          </cell>
          <cell r="M203">
            <v>6.35</v>
          </cell>
          <cell r="N203">
            <v>0.95</v>
          </cell>
          <cell r="O203">
            <v>7.3</v>
          </cell>
        </row>
        <row r="204">
          <cell r="D204" t="str">
            <v>Helper</v>
          </cell>
          <cell r="E204">
            <v>0.01</v>
          </cell>
          <cell r="F204">
            <v>120</v>
          </cell>
          <cell r="G204">
            <v>1.2</v>
          </cell>
        </row>
        <row r="206">
          <cell r="A206" t="str">
            <v>13.10b</v>
          </cell>
          <cell r="B206" t="str">
            <v>b) Double coat</v>
          </cell>
          <cell r="D206" t="str">
            <v>Painter</v>
          </cell>
          <cell r="E206">
            <v>2.5000000000000001E-2</v>
          </cell>
          <cell r="F206">
            <v>195</v>
          </cell>
          <cell r="G206">
            <v>4.88</v>
          </cell>
          <cell r="H206" t="str">
            <v>Bitumenpaint</v>
          </cell>
          <cell r="I206">
            <v>0.12</v>
          </cell>
          <cell r="J206" t="str">
            <v>lt</v>
          </cell>
          <cell r="K206">
            <v>31.68</v>
          </cell>
          <cell r="L206">
            <v>3.8</v>
          </cell>
          <cell r="M206">
            <v>11.08</v>
          </cell>
          <cell r="N206">
            <v>1.66</v>
          </cell>
          <cell r="O206">
            <v>12.74</v>
          </cell>
        </row>
        <row r="207">
          <cell r="D207" t="str">
            <v>Helper</v>
          </cell>
          <cell r="E207">
            <v>0.02</v>
          </cell>
          <cell r="F207">
            <v>120</v>
          </cell>
          <cell r="G207">
            <v>2.4</v>
          </cell>
        </row>
        <row r="209">
          <cell r="B209" t="str">
            <v>Flushrule pointing on RR Masonry wall for 1sqm.</v>
          </cell>
        </row>
        <row r="210">
          <cell r="A210" t="str">
            <v>14.2a</v>
          </cell>
          <cell r="B210" t="str">
            <v>in (1:1) c/s mortar</v>
          </cell>
          <cell r="D210" t="str">
            <v>Mason</v>
          </cell>
          <cell r="E210">
            <v>0.1</v>
          </cell>
          <cell r="F210">
            <v>195</v>
          </cell>
          <cell r="G210">
            <v>19.5</v>
          </cell>
          <cell r="H210" t="str">
            <v>cement</v>
          </cell>
          <cell r="I210">
            <v>6.0000000000000001E-3</v>
          </cell>
          <cell r="J210" t="str">
            <v>mt</v>
          </cell>
          <cell r="K210">
            <v>8440</v>
          </cell>
          <cell r="L210">
            <v>50.64</v>
          </cell>
          <cell r="M210">
            <v>98.98</v>
          </cell>
          <cell r="N210">
            <v>14.85</v>
          </cell>
          <cell r="O210">
            <v>113.83</v>
          </cell>
        </row>
        <row r="211">
          <cell r="D211" t="str">
            <v>Labor</v>
          </cell>
          <cell r="E211">
            <v>0.14000000000000001</v>
          </cell>
          <cell r="F211">
            <v>120</v>
          </cell>
          <cell r="G211">
            <v>16.8</v>
          </cell>
          <cell r="H211" t="str">
            <v>sand</v>
          </cell>
          <cell r="I211">
            <v>4.0000000000000001E-3</v>
          </cell>
          <cell r="J211" t="str">
            <v>cu.m.</v>
          </cell>
          <cell r="K211">
            <v>3008.95</v>
          </cell>
          <cell r="L211">
            <v>12.04</v>
          </cell>
        </row>
        <row r="213">
          <cell r="A213" t="str">
            <v>14.2b</v>
          </cell>
          <cell r="B213" t="str">
            <v>in (1:2) c/s mortar</v>
          </cell>
          <cell r="D213" t="str">
            <v>Mason</v>
          </cell>
          <cell r="E213">
            <v>0.1</v>
          </cell>
          <cell r="F213">
            <v>195</v>
          </cell>
          <cell r="G213">
            <v>19.5</v>
          </cell>
          <cell r="H213" t="str">
            <v>cement</v>
          </cell>
          <cell r="I213">
            <v>4.0000000000000001E-3</v>
          </cell>
          <cell r="J213" t="str">
            <v>mt</v>
          </cell>
          <cell r="K213">
            <v>8440</v>
          </cell>
          <cell r="L213">
            <v>33.76</v>
          </cell>
          <cell r="M213">
            <v>88.11</v>
          </cell>
          <cell r="N213">
            <v>13.22</v>
          </cell>
          <cell r="O213">
            <v>101.33</v>
          </cell>
        </row>
        <row r="214">
          <cell r="D214" t="str">
            <v>Labor</v>
          </cell>
          <cell r="E214">
            <v>0.14000000000000001</v>
          </cell>
          <cell r="F214">
            <v>120</v>
          </cell>
          <cell r="G214">
            <v>16.8</v>
          </cell>
          <cell r="H214" t="str">
            <v>sand</v>
          </cell>
          <cell r="I214">
            <v>6.0000000000000001E-3</v>
          </cell>
          <cell r="J214" t="str">
            <v>cu.m.</v>
          </cell>
          <cell r="K214">
            <v>3008.95</v>
          </cell>
          <cell r="L214">
            <v>18.05</v>
          </cell>
        </row>
        <row r="216">
          <cell r="A216" t="str">
            <v>14.2c</v>
          </cell>
          <cell r="B216" t="str">
            <v>in (1:3) c/s mortar</v>
          </cell>
          <cell r="D216" t="str">
            <v>Mason</v>
          </cell>
          <cell r="E216">
            <v>0.1</v>
          </cell>
          <cell r="F216">
            <v>195</v>
          </cell>
          <cell r="G216">
            <v>19.5</v>
          </cell>
          <cell r="H216" t="str">
            <v>cement</v>
          </cell>
          <cell r="I216">
            <v>3.0000000000000001E-3</v>
          </cell>
          <cell r="J216" t="str">
            <v>mt</v>
          </cell>
          <cell r="K216">
            <v>8440</v>
          </cell>
          <cell r="L216">
            <v>25.32</v>
          </cell>
          <cell r="M216">
            <v>79.67</v>
          </cell>
          <cell r="N216">
            <v>11.95</v>
          </cell>
          <cell r="O216">
            <v>91.62</v>
          </cell>
        </row>
        <row r="217">
          <cell r="D217" t="str">
            <v>Labor</v>
          </cell>
          <cell r="E217">
            <v>0.14000000000000001</v>
          </cell>
          <cell r="F217">
            <v>120</v>
          </cell>
          <cell r="G217">
            <v>16.8</v>
          </cell>
          <cell r="H217" t="str">
            <v>sand</v>
          </cell>
          <cell r="I217">
            <v>6.0000000000000001E-3</v>
          </cell>
          <cell r="J217" t="str">
            <v>cu.m.</v>
          </cell>
          <cell r="K217">
            <v>3008.95</v>
          </cell>
          <cell r="L217">
            <v>18.05</v>
          </cell>
        </row>
        <row r="219">
          <cell r="A219" t="str">
            <v>16.1b</v>
          </cell>
          <cell r="B219" t="str">
            <v>Gabion making incl. cutting, netting hexagonal</v>
          </cell>
          <cell r="D219" t="str">
            <v>Skilled</v>
          </cell>
          <cell r="E219">
            <v>0.7</v>
          </cell>
          <cell r="F219">
            <v>195</v>
          </cell>
          <cell r="G219">
            <v>136.5</v>
          </cell>
          <cell r="H219" t="str">
            <v>GI wire 10 swg</v>
          </cell>
          <cell r="I219">
            <v>41.3</v>
          </cell>
          <cell r="J219" t="str">
            <v>kg</v>
          </cell>
          <cell r="K219">
            <v>54.4</v>
          </cell>
          <cell r="L219">
            <v>2246.7199999999998</v>
          </cell>
          <cell r="M219">
            <v>2639.86</v>
          </cell>
          <cell r="N219">
            <v>395.98</v>
          </cell>
          <cell r="O219">
            <v>3035.84</v>
          </cell>
        </row>
        <row r="220">
          <cell r="B220" t="str">
            <v>mesh size 80x100mm using mesh wire 10swg,</v>
          </cell>
          <cell r="D220" t="str">
            <v>Unskilled</v>
          </cell>
          <cell r="E220">
            <v>0.28000000000000003</v>
          </cell>
          <cell r="F220">
            <v>120</v>
          </cell>
          <cell r="G220">
            <v>33.6</v>
          </cell>
          <cell r="H220" t="str">
            <v>Selvage wire 7 swg</v>
          </cell>
          <cell r="I220">
            <v>4.0999999999999996</v>
          </cell>
          <cell r="J220" t="str">
            <v>kg</v>
          </cell>
          <cell r="K220">
            <v>54.4</v>
          </cell>
          <cell r="L220">
            <v>223.04</v>
          </cell>
        </row>
        <row r="221">
          <cell r="B221" t="str">
            <v>selvage wire 7 swg for box size (3x1x1)m</v>
          </cell>
        </row>
        <row r="223">
          <cell r="A223" t="str">
            <v>16.6b</v>
          </cell>
          <cell r="B223" t="str">
            <v>Gabion box placing, stretching, binding &amp;</v>
          </cell>
          <cell r="D223" t="str">
            <v>Unskilled</v>
          </cell>
          <cell r="E223">
            <v>0.6</v>
          </cell>
          <cell r="F223">
            <v>120</v>
          </cell>
          <cell r="G223">
            <v>72</v>
          </cell>
          <cell r="H223" t="str">
            <v>GI plain wire 12 swg</v>
          </cell>
          <cell r="I223">
            <v>1.3</v>
          </cell>
          <cell r="J223" t="str">
            <v>kg</v>
          </cell>
          <cell r="K223">
            <v>54.4</v>
          </cell>
          <cell r="L223">
            <v>70.72</v>
          </cell>
          <cell r="M223">
            <v>142.72</v>
          </cell>
          <cell r="N223">
            <v>21.41</v>
          </cell>
          <cell r="O223">
            <v>164.13</v>
          </cell>
        </row>
        <row r="224">
          <cell r="B224" t="str">
            <v>closing from top for box size (3x1x1)</v>
          </cell>
        </row>
        <row r="226">
          <cell r="A226" t="str">
            <v>16.5f</v>
          </cell>
          <cell r="B226" t="str">
            <v>Gabion making incl. cutting, netting hexagonal</v>
          </cell>
          <cell r="D226" t="str">
            <v>Skilled</v>
          </cell>
          <cell r="E226">
            <v>0.37</v>
          </cell>
          <cell r="F226">
            <v>195</v>
          </cell>
          <cell r="G226">
            <v>72.150000000000006</v>
          </cell>
          <cell r="H226" t="str">
            <v>GI wire 10 swg</v>
          </cell>
          <cell r="I226">
            <v>19.75</v>
          </cell>
          <cell r="J226" t="str">
            <v>kg</v>
          </cell>
          <cell r="K226">
            <v>37.380000000000003</v>
          </cell>
          <cell r="L226">
            <v>738.26</v>
          </cell>
          <cell r="M226">
            <v>942.95</v>
          </cell>
          <cell r="N226">
            <v>141.44</v>
          </cell>
          <cell r="O226">
            <v>1084.3900000000001</v>
          </cell>
        </row>
        <row r="227">
          <cell r="B227" t="str">
            <v>mesh size 100x120 using mesh wire 10swg,</v>
          </cell>
          <cell r="D227" t="str">
            <v>Unskilled</v>
          </cell>
          <cell r="E227">
            <v>0.17</v>
          </cell>
          <cell r="F227">
            <v>120</v>
          </cell>
          <cell r="G227">
            <v>20.399999999999999</v>
          </cell>
          <cell r="H227" t="str">
            <v>Selvage wire 7 swg</v>
          </cell>
          <cell r="I227">
            <v>3</v>
          </cell>
          <cell r="J227" t="str">
            <v>kg</v>
          </cell>
          <cell r="K227">
            <v>37.380000000000003</v>
          </cell>
          <cell r="L227">
            <v>112.14</v>
          </cell>
        </row>
        <row r="228">
          <cell r="B228" t="str">
            <v>selvage wire 7 swg for box size (3x1x0.3)m</v>
          </cell>
        </row>
        <row r="230">
          <cell r="A230" t="str">
            <v>16.8f</v>
          </cell>
          <cell r="B230" t="str">
            <v>Gabion box placing, stretching, binding &amp;</v>
          </cell>
          <cell r="D230" t="str">
            <v>Unskilled</v>
          </cell>
          <cell r="E230">
            <v>0.18</v>
          </cell>
          <cell r="F230">
            <v>120</v>
          </cell>
          <cell r="G230">
            <v>21.6</v>
          </cell>
          <cell r="H230" t="str">
            <v>GI plain wire 12 swg</v>
          </cell>
          <cell r="I230">
            <v>0.7</v>
          </cell>
          <cell r="J230" t="str">
            <v>kg</v>
          </cell>
          <cell r="K230">
            <v>37.380000000000003</v>
          </cell>
          <cell r="L230">
            <v>26.17</v>
          </cell>
          <cell r="M230">
            <v>47.77</v>
          </cell>
          <cell r="N230">
            <v>7.17</v>
          </cell>
          <cell r="O230">
            <v>54.94</v>
          </cell>
        </row>
        <row r="231">
          <cell r="B231" t="str">
            <v>closing from top for box size (3x1x0.3)</v>
          </cell>
        </row>
        <row r="233">
          <cell r="A233">
            <v>16.11</v>
          </cell>
          <cell r="B233" t="str">
            <v>Stone filling in gabion box for 1cum.</v>
          </cell>
          <cell r="D233" t="str">
            <v>Unskilled</v>
          </cell>
          <cell r="E233">
            <v>0.5</v>
          </cell>
          <cell r="F233">
            <v>120</v>
          </cell>
          <cell r="G233">
            <v>60</v>
          </cell>
          <cell r="H233" t="str">
            <v>Boulder stone</v>
          </cell>
          <cell r="I233">
            <v>1</v>
          </cell>
          <cell r="J233" t="str">
            <v>cum</v>
          </cell>
          <cell r="K233">
            <v>608</v>
          </cell>
          <cell r="L233">
            <v>608</v>
          </cell>
          <cell r="M233">
            <v>668</v>
          </cell>
          <cell r="N233">
            <v>100.2</v>
          </cell>
          <cell r="O233">
            <v>768.2</v>
          </cell>
        </row>
        <row r="235">
          <cell r="B235" t="str">
            <v>Laying and jointing (butweld) of HDPE pipes</v>
          </cell>
        </row>
        <row r="236">
          <cell r="B236" t="str">
            <v>for 1 m length</v>
          </cell>
        </row>
        <row r="237">
          <cell r="A237" t="str">
            <v>17.2a</v>
          </cell>
          <cell r="B237" t="str">
            <v>20 mm 25 mm OD. Pipe</v>
          </cell>
          <cell r="D237" t="str">
            <v>Plumber</v>
          </cell>
          <cell r="E237">
            <v>1E-3</v>
          </cell>
          <cell r="F237">
            <v>195</v>
          </cell>
          <cell r="G237">
            <v>0.2</v>
          </cell>
          <cell r="H237" t="str">
            <v xml:space="preserve"> Tools</v>
          </cell>
          <cell r="I237">
            <v>1E-3</v>
          </cell>
          <cell r="J237" t="str">
            <v>day</v>
          </cell>
          <cell r="K237">
            <v>50</v>
          </cell>
          <cell r="L237">
            <v>0.05</v>
          </cell>
          <cell r="M237">
            <v>0.63</v>
          </cell>
          <cell r="N237">
            <v>0.09</v>
          </cell>
          <cell r="O237">
            <v>0.72</v>
          </cell>
        </row>
        <row r="238">
          <cell r="D238" t="str">
            <v>Helper</v>
          </cell>
          <cell r="E238">
            <v>1E-3</v>
          </cell>
          <cell r="F238">
            <v>115</v>
          </cell>
          <cell r="G238">
            <v>0.12</v>
          </cell>
          <cell r="H238" t="str">
            <v>fuel</v>
          </cell>
          <cell r="I238">
            <v>2.5000000000000001E-4</v>
          </cell>
          <cell r="J238" t="str">
            <v>ltr</v>
          </cell>
          <cell r="K238">
            <v>55.52</v>
          </cell>
          <cell r="L238">
            <v>0.01</v>
          </cell>
        </row>
        <row r="239">
          <cell r="D239" t="str">
            <v>Labour</v>
          </cell>
          <cell r="E239">
            <v>2E-3</v>
          </cell>
          <cell r="F239">
            <v>120</v>
          </cell>
          <cell r="G239">
            <v>0.24</v>
          </cell>
          <cell r="H239" t="str">
            <v>Miscel. Expenses</v>
          </cell>
          <cell r="I239" t="str">
            <v>2.5% of lab</v>
          </cell>
          <cell r="L239">
            <v>0.01</v>
          </cell>
        </row>
        <row r="241">
          <cell r="A241" t="str">
            <v>17.2b</v>
          </cell>
          <cell r="B241" t="str">
            <v>32 mm OD Pipe</v>
          </cell>
          <cell r="D241" t="str">
            <v>Plumber</v>
          </cell>
          <cell r="E241">
            <v>1E-3</v>
          </cell>
          <cell r="F241">
            <v>195</v>
          </cell>
          <cell r="G241">
            <v>0.2</v>
          </cell>
          <cell r="H241" t="str">
            <v xml:space="preserve"> Tools</v>
          </cell>
          <cell r="I241">
            <v>1E-3</v>
          </cell>
          <cell r="J241" t="str">
            <v>day</v>
          </cell>
          <cell r="K241">
            <v>50</v>
          </cell>
          <cell r="L241">
            <v>0.05</v>
          </cell>
          <cell r="M241">
            <v>0.77</v>
          </cell>
          <cell r="N241">
            <v>0.12</v>
          </cell>
          <cell r="O241">
            <v>0.89</v>
          </cell>
        </row>
        <row r="242">
          <cell r="D242" t="str">
            <v>Helper</v>
          </cell>
          <cell r="E242">
            <v>1E-3</v>
          </cell>
          <cell r="F242">
            <v>115</v>
          </cell>
          <cell r="G242">
            <v>0.12</v>
          </cell>
          <cell r="H242" t="str">
            <v>fuel</v>
          </cell>
          <cell r="I242">
            <v>2.9999999999999997E-4</v>
          </cell>
          <cell r="J242" t="str">
            <v>ltr</v>
          </cell>
          <cell r="K242">
            <v>55.52</v>
          </cell>
          <cell r="L242">
            <v>0.02</v>
          </cell>
        </row>
        <row r="243">
          <cell r="D243" t="str">
            <v>Labour</v>
          </cell>
          <cell r="E243">
            <v>3.0000000000000001E-3</v>
          </cell>
          <cell r="F243">
            <v>120</v>
          </cell>
          <cell r="G243">
            <v>0.36</v>
          </cell>
          <cell r="H243" t="str">
            <v>Miscel. Expenses</v>
          </cell>
          <cell r="I243" t="str">
            <v>2.5% of lab</v>
          </cell>
          <cell r="L243">
            <v>0.02</v>
          </cell>
        </row>
        <row r="244">
          <cell r="G244">
            <v>0.68</v>
          </cell>
        </row>
        <row r="245">
          <cell r="A245" t="str">
            <v>17.2c</v>
          </cell>
          <cell r="B245" t="str">
            <v>40 &amp; 50 mm OD Pipe</v>
          </cell>
          <cell r="D245" t="str">
            <v>Plumber</v>
          </cell>
          <cell r="E245">
            <v>2E-3</v>
          </cell>
          <cell r="F245">
            <v>195</v>
          </cell>
          <cell r="G245">
            <v>0.39</v>
          </cell>
          <cell r="H245" t="str">
            <v xml:space="preserve"> Tools</v>
          </cell>
          <cell r="I245">
            <v>1E-3</v>
          </cell>
          <cell r="J245" t="str">
            <v>day</v>
          </cell>
          <cell r="K245">
            <v>50</v>
          </cell>
          <cell r="L245">
            <v>0.05</v>
          </cell>
          <cell r="M245">
            <v>1.07</v>
          </cell>
          <cell r="N245">
            <v>0.16</v>
          </cell>
          <cell r="O245">
            <v>1.23</v>
          </cell>
        </row>
        <row r="246">
          <cell r="D246" t="str">
            <v>Helper</v>
          </cell>
          <cell r="E246">
            <v>2E-3</v>
          </cell>
          <cell r="F246">
            <v>115</v>
          </cell>
          <cell r="G246">
            <v>0.23</v>
          </cell>
          <cell r="H246" t="str">
            <v>fuel</v>
          </cell>
          <cell r="I246">
            <v>4.0000000000000002E-4</v>
          </cell>
          <cell r="J246" t="str">
            <v>ltr</v>
          </cell>
          <cell r="K246">
            <v>55.52</v>
          </cell>
          <cell r="L246">
            <v>0.02</v>
          </cell>
        </row>
        <row r="247">
          <cell r="D247" t="str">
            <v>Labour</v>
          </cell>
          <cell r="E247">
            <v>3.0000000000000001E-3</v>
          </cell>
          <cell r="F247">
            <v>120</v>
          </cell>
          <cell r="G247">
            <v>0.36</v>
          </cell>
          <cell r="H247" t="str">
            <v>Miscel. Expenses</v>
          </cell>
          <cell r="I247" t="str">
            <v>2.5% of lab</v>
          </cell>
          <cell r="L247">
            <v>0.02</v>
          </cell>
        </row>
        <row r="248">
          <cell r="G248">
            <v>0.98</v>
          </cell>
        </row>
        <row r="249">
          <cell r="A249" t="str">
            <v>17.2d</v>
          </cell>
          <cell r="B249" t="str">
            <v>63-90mm OD Pipe</v>
          </cell>
          <cell r="D249" t="str">
            <v>Plumber</v>
          </cell>
          <cell r="E249">
            <v>0.02</v>
          </cell>
          <cell r="F249">
            <v>195</v>
          </cell>
          <cell r="G249">
            <v>3.9</v>
          </cell>
          <cell r="H249" t="str">
            <v xml:space="preserve"> Tools</v>
          </cell>
          <cell r="I249">
            <v>0.01</v>
          </cell>
          <cell r="J249" t="str">
            <v>day</v>
          </cell>
          <cell r="K249">
            <v>50</v>
          </cell>
          <cell r="L249">
            <v>0.5</v>
          </cell>
          <cell r="M249">
            <v>12.34</v>
          </cell>
          <cell r="N249">
            <v>1.85</v>
          </cell>
          <cell r="O249">
            <v>14.19</v>
          </cell>
        </row>
        <row r="250">
          <cell r="D250" t="str">
            <v>Helper</v>
          </cell>
          <cell r="E250">
            <v>0.02</v>
          </cell>
          <cell r="F250">
            <v>115</v>
          </cell>
          <cell r="G250">
            <v>2.2999999999999998</v>
          </cell>
          <cell r="H250" t="str">
            <v>fuel</v>
          </cell>
          <cell r="I250">
            <v>0.01</v>
          </cell>
          <cell r="J250" t="str">
            <v>ltr</v>
          </cell>
          <cell r="K250">
            <v>55.52</v>
          </cell>
          <cell r="L250">
            <v>0.56000000000000005</v>
          </cell>
        </row>
        <row r="251">
          <cell r="D251" t="str">
            <v>Labour</v>
          </cell>
          <cell r="E251">
            <v>0.04</v>
          </cell>
          <cell r="F251">
            <v>120</v>
          </cell>
          <cell r="G251">
            <v>4.8</v>
          </cell>
          <cell r="H251" t="str">
            <v>Miscel. Expenses</v>
          </cell>
          <cell r="I251" t="str">
            <v>2.5% of lab</v>
          </cell>
          <cell r="L251">
            <v>0.28000000000000003</v>
          </cell>
        </row>
        <row r="252">
          <cell r="G252">
            <v>11</v>
          </cell>
        </row>
        <row r="253">
          <cell r="A253" t="str">
            <v>17-4a</v>
          </cell>
          <cell r="B253" t="str">
            <v>GI pipe laying including lead 500m</v>
          </cell>
        </row>
        <row r="254">
          <cell r="A254" t="str">
            <v>17.4a1</v>
          </cell>
          <cell r="B254" t="str">
            <v>1/2" &amp; 3/4"  I.D.</v>
          </cell>
          <cell r="D254" t="str">
            <v>Plumber</v>
          </cell>
          <cell r="E254">
            <v>1.7000000000000001E-2</v>
          </cell>
          <cell r="F254">
            <v>195</v>
          </cell>
          <cell r="G254">
            <v>3.32</v>
          </cell>
          <cell r="H254" t="str">
            <v>Read lead, hemp etc.</v>
          </cell>
          <cell r="L254">
            <v>1.1100000000000001</v>
          </cell>
          <cell r="M254">
            <v>12.47</v>
          </cell>
          <cell r="N254">
            <v>1.87</v>
          </cell>
          <cell r="O254">
            <v>14.34</v>
          </cell>
        </row>
        <row r="255">
          <cell r="D255" t="str">
            <v>Helper</v>
          </cell>
          <cell r="E255">
            <v>3.3000000000000002E-2</v>
          </cell>
          <cell r="F255">
            <v>115</v>
          </cell>
          <cell r="G255">
            <v>3.8</v>
          </cell>
          <cell r="H255" t="str">
            <v>@10% of labour cost</v>
          </cell>
        </row>
        <row r="256">
          <cell r="D256" t="str">
            <v>Labour</v>
          </cell>
          <cell r="E256">
            <v>3.3000000000000002E-2</v>
          </cell>
          <cell r="F256">
            <v>120</v>
          </cell>
          <cell r="G256">
            <v>3.96</v>
          </cell>
          <cell r="H256" t="str">
            <v>cont. 2.5 % of cost</v>
          </cell>
          <cell r="L256">
            <v>0.28000000000000003</v>
          </cell>
        </row>
        <row r="258">
          <cell r="A258" t="str">
            <v>17.4a2</v>
          </cell>
          <cell r="B258" t="str">
            <v>1" &amp; 1 1/4" ID pipes</v>
          </cell>
          <cell r="D258" t="str">
            <v>Plumber</v>
          </cell>
          <cell r="E258">
            <v>1.7000000000000001E-2</v>
          </cell>
          <cell r="F258">
            <v>195</v>
          </cell>
          <cell r="G258">
            <v>3.32</v>
          </cell>
          <cell r="H258" t="str">
            <v>Read lead, hemp etc.</v>
          </cell>
          <cell r="L258">
            <v>1.51</v>
          </cell>
          <cell r="M258">
            <v>16.96</v>
          </cell>
          <cell r="N258">
            <v>2.54</v>
          </cell>
          <cell r="O258">
            <v>19.5</v>
          </cell>
        </row>
        <row r="259">
          <cell r="D259" t="str">
            <v>Helper</v>
          </cell>
          <cell r="E259">
            <v>0.05</v>
          </cell>
          <cell r="F259">
            <v>115</v>
          </cell>
          <cell r="G259">
            <v>5.75</v>
          </cell>
          <cell r="H259" t="str">
            <v>@10% of labour cost</v>
          </cell>
        </row>
        <row r="260">
          <cell r="D260" t="str">
            <v>Labour</v>
          </cell>
          <cell r="E260">
            <v>0.05</v>
          </cell>
          <cell r="F260">
            <v>120</v>
          </cell>
          <cell r="G260">
            <v>6</v>
          </cell>
          <cell r="H260" t="str">
            <v>cont. 2.5 % of cost</v>
          </cell>
          <cell r="L260">
            <v>0.38</v>
          </cell>
        </row>
        <row r="262">
          <cell r="A262" t="str">
            <v>17.4a3</v>
          </cell>
          <cell r="B262" t="str">
            <v>1 1/2" &amp; 2" ID pipes</v>
          </cell>
          <cell r="D262" t="str">
            <v>Plumber</v>
          </cell>
          <cell r="E262">
            <v>2.5000000000000001E-2</v>
          </cell>
          <cell r="F262">
            <v>195</v>
          </cell>
          <cell r="G262">
            <v>4.88</v>
          </cell>
          <cell r="H262" t="str">
            <v>Read lead, hemp etc.</v>
          </cell>
          <cell r="L262">
            <v>2.06</v>
          </cell>
          <cell r="M262">
            <v>23.12</v>
          </cell>
          <cell r="N262">
            <v>3.47</v>
          </cell>
          <cell r="O262">
            <v>26.59</v>
          </cell>
        </row>
        <row r="263">
          <cell r="D263" t="str">
            <v>Helper</v>
          </cell>
          <cell r="E263">
            <v>6.6666666666666693E-2</v>
          </cell>
          <cell r="F263">
            <v>115</v>
          </cell>
          <cell r="G263">
            <v>7.67</v>
          </cell>
          <cell r="H263" t="str">
            <v>@10% of labour cost</v>
          </cell>
        </row>
        <row r="264">
          <cell r="D264" t="str">
            <v>Labour</v>
          </cell>
          <cell r="E264">
            <v>6.6666666666666693E-2</v>
          </cell>
          <cell r="F264">
            <v>120</v>
          </cell>
          <cell r="G264">
            <v>8</v>
          </cell>
          <cell r="H264" t="str">
            <v>cont. 2.5 % of cost</v>
          </cell>
          <cell r="L264">
            <v>0.51</v>
          </cell>
        </row>
        <row r="266">
          <cell r="A266" t="str">
            <v>17.4a4</v>
          </cell>
          <cell r="B266" t="str">
            <v>2 1/2" &amp; 3"  I.D.</v>
          </cell>
          <cell r="D266" t="str">
            <v>Plumber</v>
          </cell>
          <cell r="E266">
            <v>4.1666666666666699E-2</v>
          </cell>
          <cell r="F266">
            <v>195</v>
          </cell>
          <cell r="G266">
            <v>8.1300000000000008</v>
          </cell>
          <cell r="H266" t="str">
            <v>Read lead, hemp etc.</v>
          </cell>
          <cell r="L266">
            <v>2.78</v>
          </cell>
          <cell r="M266">
            <v>31.28</v>
          </cell>
          <cell r="N266">
            <v>4.6900000000000004</v>
          </cell>
          <cell r="O266">
            <v>35.97</v>
          </cell>
        </row>
        <row r="267">
          <cell r="D267" t="str">
            <v>Helper</v>
          </cell>
          <cell r="E267">
            <v>6.6666666666666693E-2</v>
          </cell>
          <cell r="F267">
            <v>115</v>
          </cell>
          <cell r="G267">
            <v>7.67</v>
          </cell>
          <cell r="H267" t="str">
            <v>@10% of labour cost</v>
          </cell>
        </row>
        <row r="268">
          <cell r="D268" t="str">
            <v>Labour</v>
          </cell>
          <cell r="E268">
            <v>0.1</v>
          </cell>
          <cell r="F268">
            <v>120</v>
          </cell>
          <cell r="G268">
            <v>12</v>
          </cell>
          <cell r="H268" t="str">
            <v>cont. 2.5 % of cost</v>
          </cell>
          <cell r="L268">
            <v>0.7</v>
          </cell>
        </row>
        <row r="269">
          <cell r="A269" t="str">
            <v>17.4a5</v>
          </cell>
          <cell r="B269" t="str">
            <v>4"  ID pipes</v>
          </cell>
          <cell r="D269" t="str">
            <v>Plumber</v>
          </cell>
          <cell r="E269">
            <v>5.83333333333333E-2</v>
          </cell>
          <cell r="F269">
            <v>195</v>
          </cell>
          <cell r="G269">
            <v>11.38</v>
          </cell>
          <cell r="H269" t="str">
            <v>Read lead, hemp etc.</v>
          </cell>
          <cell r="L269">
            <v>3.51</v>
          </cell>
          <cell r="M269">
            <v>39.44</v>
          </cell>
          <cell r="N269">
            <v>5.92</v>
          </cell>
          <cell r="O269">
            <v>45.36</v>
          </cell>
        </row>
        <row r="270">
          <cell r="D270" t="str">
            <v>Helper</v>
          </cell>
          <cell r="E270">
            <v>6.6666666666666693E-2</v>
          </cell>
          <cell r="F270">
            <v>115</v>
          </cell>
          <cell r="G270">
            <v>7.67</v>
          </cell>
          <cell r="H270" t="str">
            <v>@10% of labour cost</v>
          </cell>
        </row>
        <row r="271">
          <cell r="D271" t="str">
            <v>Labour</v>
          </cell>
          <cell r="E271">
            <v>0.133333333333333</v>
          </cell>
          <cell r="F271">
            <v>120</v>
          </cell>
          <cell r="G271">
            <v>16</v>
          </cell>
          <cell r="H271" t="str">
            <v>cont. 2.5 % of cost</v>
          </cell>
          <cell r="L271">
            <v>0.88</v>
          </cell>
        </row>
        <row r="273">
          <cell r="A273" t="str">
            <v>17.4a6</v>
          </cell>
          <cell r="B273" t="str">
            <v>5"  ID pipes</v>
          </cell>
          <cell r="D273" t="str">
            <v>Plumber</v>
          </cell>
          <cell r="E273">
            <v>6.6666666666666693E-2</v>
          </cell>
          <cell r="F273">
            <v>195</v>
          </cell>
          <cell r="G273">
            <v>13</v>
          </cell>
          <cell r="H273" t="str">
            <v>Read lead, hemp etc.</v>
          </cell>
          <cell r="L273">
            <v>4.26</v>
          </cell>
          <cell r="M273">
            <v>47.9</v>
          </cell>
          <cell r="N273">
            <v>7.19</v>
          </cell>
          <cell r="O273">
            <v>55.09</v>
          </cell>
        </row>
        <row r="274">
          <cell r="D274" t="str">
            <v>Helper</v>
          </cell>
          <cell r="E274">
            <v>8.3333333333333301E-2</v>
          </cell>
          <cell r="F274">
            <v>115</v>
          </cell>
          <cell r="G274">
            <v>9.58</v>
          </cell>
          <cell r="H274" t="str">
            <v>@10% of labour cost</v>
          </cell>
        </row>
        <row r="275">
          <cell r="D275" t="str">
            <v>Labour</v>
          </cell>
          <cell r="E275">
            <v>0.16666666666666699</v>
          </cell>
          <cell r="F275">
            <v>120</v>
          </cell>
          <cell r="G275">
            <v>20</v>
          </cell>
          <cell r="H275" t="str">
            <v>cont. 2.5 % of cost</v>
          </cell>
          <cell r="L275">
            <v>1.06</v>
          </cell>
        </row>
        <row r="276">
          <cell r="A276">
            <v>18.11</v>
          </cell>
          <cell r="B276" t="str">
            <v>Laying polythene sheet 500swg on and</v>
          </cell>
          <cell r="D276" t="str">
            <v>Skilled</v>
          </cell>
          <cell r="E276">
            <v>0.06</v>
          </cell>
          <cell r="F276">
            <v>195</v>
          </cell>
          <cell r="G276">
            <v>11.7</v>
          </cell>
          <cell r="H276" t="str">
            <v>Polysheet 500swg</v>
          </cell>
          <cell r="I276">
            <v>1.1000000000000001</v>
          </cell>
          <cell r="J276" t="str">
            <v>sqm</v>
          </cell>
          <cell r="K276">
            <v>10</v>
          </cell>
          <cell r="L276">
            <v>11</v>
          </cell>
          <cell r="M276">
            <v>29.9</v>
          </cell>
          <cell r="N276">
            <v>4.49</v>
          </cell>
          <cell r="O276">
            <v>34.39</v>
          </cell>
        </row>
        <row r="277">
          <cell r="B277" t="str">
            <v>around foundation  for 1sqm.</v>
          </cell>
          <cell r="D277" t="str">
            <v>Labor</v>
          </cell>
          <cell r="E277">
            <v>0.06</v>
          </cell>
          <cell r="F277">
            <v>120</v>
          </cell>
          <cell r="G277">
            <v>7.2</v>
          </cell>
        </row>
        <row r="279">
          <cell r="A279">
            <v>21.1</v>
          </cell>
          <cell r="B279" t="str">
            <v>Formworks for ferrocement works for 1sqm.</v>
          </cell>
          <cell r="D279" t="str">
            <v>Mason</v>
          </cell>
          <cell r="E279">
            <v>0.17</v>
          </cell>
          <cell r="F279">
            <v>195</v>
          </cell>
          <cell r="G279">
            <v>33.15</v>
          </cell>
          <cell r="H279" t="str">
            <v>Bamboo</v>
          </cell>
          <cell r="I279">
            <v>0.33300000000000002</v>
          </cell>
          <cell r="J279" t="str">
            <v>nos</v>
          </cell>
          <cell r="K279">
            <v>100</v>
          </cell>
          <cell r="L279">
            <v>33.299999999999997</v>
          </cell>
          <cell r="M279">
            <v>85.59</v>
          </cell>
          <cell r="N279">
            <v>12.84</v>
          </cell>
          <cell r="O279">
            <v>98.43</v>
          </cell>
        </row>
        <row r="280">
          <cell r="D280" t="str">
            <v>Coolies</v>
          </cell>
          <cell r="E280">
            <v>0.11</v>
          </cell>
          <cell r="F280">
            <v>120</v>
          </cell>
          <cell r="G280">
            <v>13.2</v>
          </cell>
          <cell r="H280" t="str">
            <v>Nails</v>
          </cell>
          <cell r="I280">
            <v>1.4E-2</v>
          </cell>
          <cell r="J280" t="str">
            <v>kg</v>
          </cell>
          <cell r="K280">
            <v>56.9</v>
          </cell>
          <cell r="L280">
            <v>0.8</v>
          </cell>
        </row>
        <row r="281">
          <cell r="H281" t="str">
            <v>Binding wire</v>
          </cell>
          <cell r="I281">
            <v>8.3000000000000004E-2</v>
          </cell>
          <cell r="J281" t="str">
            <v>kg</v>
          </cell>
          <cell r="K281">
            <v>61.9</v>
          </cell>
          <cell r="L281">
            <v>5.14</v>
          </cell>
        </row>
        <row r="283">
          <cell r="A283">
            <v>21.2</v>
          </cell>
          <cell r="B283" t="str">
            <v>Reinforcement for ferrocement work including</v>
          </cell>
          <cell r="D283" t="str">
            <v>Mason</v>
          </cell>
          <cell r="E283">
            <v>0.25</v>
          </cell>
          <cell r="F283">
            <v>195</v>
          </cell>
          <cell r="G283">
            <v>48.75</v>
          </cell>
          <cell r="H283" t="str">
            <v>Binding wire</v>
          </cell>
          <cell r="I283">
            <v>0.111</v>
          </cell>
          <cell r="J283" t="str">
            <v>kg</v>
          </cell>
          <cell r="K283">
            <v>61.9</v>
          </cell>
          <cell r="L283">
            <v>6.87</v>
          </cell>
          <cell r="M283">
            <v>390.5</v>
          </cell>
          <cell r="N283">
            <v>58.58</v>
          </cell>
          <cell r="O283">
            <v>449.08</v>
          </cell>
        </row>
        <row r="284">
          <cell r="B284" t="str">
            <v>chickenwire mesh M.S. Rods GI wire</v>
          </cell>
          <cell r="D284" t="str">
            <v>Coolies</v>
          </cell>
          <cell r="E284">
            <v>8.3000000000000004E-2</v>
          </cell>
          <cell r="F284">
            <v>120</v>
          </cell>
          <cell r="G284">
            <v>9.9600000000000009</v>
          </cell>
          <cell r="H284" t="str">
            <v>Steel bar</v>
          </cell>
          <cell r="I284">
            <v>2.593</v>
          </cell>
          <cell r="J284" t="str">
            <v>kg</v>
          </cell>
          <cell r="K284">
            <v>39.15</v>
          </cell>
          <cell r="L284">
            <v>101.52</v>
          </cell>
        </row>
        <row r="285">
          <cell r="H285" t="str">
            <v>Chiken wire</v>
          </cell>
          <cell r="I285">
            <v>1.806</v>
          </cell>
          <cell r="J285" t="str">
            <v>sqm</v>
          </cell>
          <cell r="K285">
            <v>60.95</v>
          </cell>
          <cell r="L285">
            <v>110.08</v>
          </cell>
        </row>
        <row r="286">
          <cell r="H286" t="str">
            <v>GI Plain wire, 9swg</v>
          </cell>
          <cell r="I286">
            <v>2.0830000000000002</v>
          </cell>
          <cell r="J286" t="str">
            <v>kg</v>
          </cell>
          <cell r="K286">
            <v>54.4</v>
          </cell>
          <cell r="L286">
            <v>113.32</v>
          </cell>
        </row>
        <row r="287">
          <cell r="A287">
            <v>24.3</v>
          </cell>
          <cell r="B287" t="str">
            <v>Preparation &amp; fixing of iron gate, including</v>
          </cell>
        </row>
        <row r="288">
          <cell r="B288" t="str">
            <v>painting and laborer cost for  1sqm.</v>
          </cell>
          <cell r="D288" t="str">
            <v>Mason</v>
          </cell>
          <cell r="E288">
            <v>0.25</v>
          </cell>
          <cell r="F288">
            <v>195</v>
          </cell>
          <cell r="G288">
            <v>48.75</v>
          </cell>
          <cell r="H288" t="str">
            <v>Binding wire</v>
          </cell>
          <cell r="I288">
            <v>0.111</v>
          </cell>
          <cell r="J288" t="str">
            <v>kg</v>
          </cell>
          <cell r="K288">
            <v>61.9</v>
          </cell>
          <cell r="L288">
            <v>6.87</v>
          </cell>
        </row>
        <row r="289">
          <cell r="A289">
            <v>24.7</v>
          </cell>
          <cell r="B289" t="str">
            <v>Barbed wire fencing work for 1m</v>
          </cell>
          <cell r="D289" t="str">
            <v>Mason</v>
          </cell>
          <cell r="E289">
            <v>1.0800000000000001E-2</v>
          </cell>
          <cell r="F289">
            <v>195</v>
          </cell>
          <cell r="G289">
            <v>2.11</v>
          </cell>
          <cell r="H289" t="str">
            <v>Barbed wire</v>
          </cell>
          <cell r="I289">
            <v>0.18</v>
          </cell>
          <cell r="J289" t="str">
            <v>kg</v>
          </cell>
          <cell r="K289">
            <v>55.9</v>
          </cell>
          <cell r="L289">
            <v>10.06</v>
          </cell>
          <cell r="M289">
            <v>20.63</v>
          </cell>
          <cell r="N289">
            <v>3.09</v>
          </cell>
          <cell r="O289">
            <v>23.72</v>
          </cell>
        </row>
        <row r="290">
          <cell r="B290" t="str">
            <v>fencing length</v>
          </cell>
          <cell r="D290" t="str">
            <v>Labour</v>
          </cell>
          <cell r="E290">
            <v>5.3800000000000001E-2</v>
          </cell>
          <cell r="F290">
            <v>120</v>
          </cell>
          <cell r="G290">
            <v>6.46</v>
          </cell>
          <cell r="H290" t="str">
            <v>u-hook</v>
          </cell>
          <cell r="I290">
            <v>0.66700000000000004</v>
          </cell>
          <cell r="J290" t="str">
            <v>no</v>
          </cell>
          <cell r="K290">
            <v>3</v>
          </cell>
          <cell r="L290">
            <v>2</v>
          </cell>
        </row>
        <row r="291">
          <cell r="B291" t="str">
            <v>( Poles and Gates estimated seperately )</v>
          </cell>
        </row>
      </sheetData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or Rate"/>
      <sheetName val="Comprative chart"/>
      <sheetName val="RA Road Original"/>
      <sheetName val="RA DTO "/>
      <sheetName val="Breakdown of SG &amp; WBM"/>
      <sheetName val=" Final EStimate "/>
      <sheetName val="Abstract of man &amp; pitch"/>
      <sheetName val="EStimate of Manhole"/>
      <sheetName val="Rate analysis of Road"/>
      <sheetName val="EStimate &amp; Abs.Sheet"/>
      <sheetName val="Surv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250</v>
          </cell>
        </row>
        <row r="26">
          <cell r="D26">
            <v>260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1">
          <cell r="K41">
            <v>1222.8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1">
          <cell r="K41">
            <v>1222.8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250</v>
          </cell>
        </row>
        <row r="26">
          <cell r="D26">
            <v>260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tive chart"/>
      <sheetName val="RA Road Original"/>
      <sheetName val="RA DTO "/>
      <sheetName val="Breakdown of SG &amp; WBM"/>
      <sheetName val=" Final EStimate "/>
      <sheetName val="Abstract of man &amp; pitch"/>
      <sheetName val="EStimate of Manhole"/>
      <sheetName val="Rate analysis of Road"/>
      <sheetName val="EStimate &amp; Abs.Sheet"/>
      <sheetName val="Survey"/>
      <sheetName val="Contractor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tive chart"/>
      <sheetName val="RA Road Original"/>
      <sheetName val="RA DTO "/>
      <sheetName val="Breakdown of SG &amp; WBM"/>
      <sheetName val=" Final EStimate "/>
      <sheetName val="Abstract of man &amp; pitch"/>
      <sheetName val="EStimate of Manhole"/>
      <sheetName val="Rate analysis of Road"/>
      <sheetName val="EStimate &amp; Abs.Sheet"/>
      <sheetName val="Survey"/>
      <sheetName val="Contractor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Features"/>
      <sheetName val="Dmand 2"/>
      <sheetName val="Dmand 1"/>
      <sheetName val="ProfileData"/>
      <sheetName val="PipeDesign"/>
      <sheetName val="PipeLineWork"/>
      <sheetName val="PipeList"/>
      <sheetName val="PFdata"/>
      <sheetName val="PD-TMPLT"/>
      <sheetName val="FitData"/>
      <sheetName val="DrawingControls"/>
      <sheetName val="Profile"/>
      <sheetName val="FlowDiagram"/>
      <sheetName val="Fittings"/>
      <sheetName val="T&amp;P"/>
      <sheetName val="Summary"/>
    </sheetNames>
    <sheetDataSet>
      <sheetData sheetId="0"/>
      <sheetData sheetId="1">
        <row r="18">
          <cell r="B18" t="str">
            <v>Spring Intake1</v>
          </cell>
        </row>
        <row r="19">
          <cell r="B19" t="str">
            <v>Spring Intake2</v>
          </cell>
        </row>
        <row r="20">
          <cell r="B20" t="str">
            <v>Fed Stream Intake1</v>
          </cell>
        </row>
        <row r="21">
          <cell r="B21" t="str">
            <v>Stream Intake2</v>
          </cell>
        </row>
        <row r="22">
          <cell r="B22" t="str">
            <v>Stream Intake3</v>
          </cell>
        </row>
        <row r="23">
          <cell r="B23" t="str">
            <v>Masonry C.C</v>
          </cell>
        </row>
        <row r="24">
          <cell r="B24" t="str">
            <v>Masonry Sed. Tank</v>
          </cell>
        </row>
        <row r="25">
          <cell r="B25" t="str">
            <v>Ferro Sed. Tank</v>
          </cell>
        </row>
        <row r="26">
          <cell r="B26" t="str">
            <v>Masonry I.C.</v>
          </cell>
        </row>
        <row r="27">
          <cell r="B27" t="str">
            <v>Piped BPC</v>
          </cell>
        </row>
        <row r="28">
          <cell r="B28" t="str">
            <v>Masonry BPT</v>
          </cell>
        </row>
        <row r="29">
          <cell r="B29" t="str">
            <v>Valve Chamber</v>
          </cell>
        </row>
        <row r="30">
          <cell r="B30" t="str">
            <v>Airvalve Chamber</v>
          </cell>
        </row>
        <row r="31">
          <cell r="B31" t="str">
            <v>Cable Crossing (No)</v>
          </cell>
        </row>
        <row r="32">
          <cell r="B32" t="str">
            <v>GI Crossing (No)</v>
          </cell>
        </row>
        <row r="33">
          <cell r="B33" t="str">
            <v>Riverbed Crossing (m)</v>
          </cell>
        </row>
        <row r="34">
          <cell r="B34" t="str">
            <v>Masonry D.C.</v>
          </cell>
        </row>
        <row r="35">
          <cell r="B35" t="str">
            <v>Ferrocement RT - 1m3</v>
          </cell>
        </row>
        <row r="36">
          <cell r="B36" t="str">
            <v>Ferrocement RT - 2m3</v>
          </cell>
        </row>
        <row r="37">
          <cell r="B37" t="str">
            <v>Ferrocement RT - 3m3</v>
          </cell>
        </row>
        <row r="38">
          <cell r="B38" t="str">
            <v>Ferrocement RT - 4m3</v>
          </cell>
        </row>
        <row r="39">
          <cell r="B39" t="str">
            <v>Ferrocement RT - 5m3</v>
          </cell>
        </row>
        <row r="40">
          <cell r="B40" t="str">
            <v>Ferrocement RT - 6m3</v>
          </cell>
        </row>
        <row r="41">
          <cell r="B41" t="str">
            <v>Ferrocement RT - 7m3</v>
          </cell>
        </row>
        <row r="42">
          <cell r="B42" t="str">
            <v>Ferrocement RT - 8m3</v>
          </cell>
        </row>
        <row r="43">
          <cell r="B43" t="str">
            <v>Ferrocement RT - 9m3</v>
          </cell>
        </row>
        <row r="44">
          <cell r="B44" t="str">
            <v>Ferrocement RT - 10m3</v>
          </cell>
        </row>
        <row r="45">
          <cell r="B45" t="str">
            <v>Ferrocement RT - 12m3</v>
          </cell>
        </row>
        <row r="46">
          <cell r="B46" t="str">
            <v>Ferrocement RT - 14m3</v>
          </cell>
        </row>
        <row r="47">
          <cell r="B47" t="str">
            <v>Ferrocement RT - 16m3</v>
          </cell>
        </row>
        <row r="48">
          <cell r="B48" t="str">
            <v>Ferrocement RT - 18m3</v>
          </cell>
        </row>
        <row r="49">
          <cell r="B49" t="str">
            <v>Ferrocement RT - 20m3</v>
          </cell>
        </row>
        <row r="50">
          <cell r="B50" t="str">
            <v>Masonry RT    - 1m3</v>
          </cell>
        </row>
        <row r="51">
          <cell r="B51" t="str">
            <v>Masonry RT    - 5m3</v>
          </cell>
        </row>
        <row r="52">
          <cell r="B52" t="str">
            <v>Masonry RT    - 75m3</v>
          </cell>
        </row>
        <row r="53">
          <cell r="B53" t="str">
            <v>Masonry RT    - 100m3</v>
          </cell>
        </row>
        <row r="54">
          <cell r="B54" t="str">
            <v>Masonry RT    - 150m3</v>
          </cell>
        </row>
        <row r="55">
          <cell r="B55" t="str">
            <v>Masonry RT    - 175m3</v>
          </cell>
        </row>
        <row r="56">
          <cell r="B56" t="str">
            <v>Masonry RT    - 200m3</v>
          </cell>
        </row>
        <row r="57">
          <cell r="B57" t="str">
            <v>Masonry RT    - 250m3</v>
          </cell>
        </row>
        <row r="58">
          <cell r="B58" t="str">
            <v>Masonry RT    - 300m3</v>
          </cell>
        </row>
        <row r="59">
          <cell r="B59" t="str">
            <v>Masonry RT    - 400m3</v>
          </cell>
        </row>
        <row r="60">
          <cell r="B60" t="str">
            <v>RCC RT        - 50m3</v>
          </cell>
        </row>
        <row r="61">
          <cell r="B61" t="str">
            <v>RCC RT        - 75m3</v>
          </cell>
        </row>
        <row r="62">
          <cell r="B62" t="str">
            <v>RCC RT        - 100m3</v>
          </cell>
        </row>
        <row r="63">
          <cell r="B63" t="str">
            <v>RCC RT        - 150m3</v>
          </cell>
        </row>
        <row r="64">
          <cell r="B64" t="str">
            <v>RCC RT        - 200m3</v>
          </cell>
        </row>
        <row r="65">
          <cell r="B65" t="str">
            <v>Barbed Fencing-I  (m)</v>
          </cell>
        </row>
        <row r="66">
          <cell r="B66" t="str">
            <v>Barbed Fencing-II  (m)</v>
          </cell>
        </row>
        <row r="67">
          <cell r="B67" t="str">
            <v>RR Masonry &amp; Grill Gate</v>
          </cell>
        </row>
        <row r="68">
          <cell r="B68" t="str">
            <v>Public Tapstand-I</v>
          </cell>
        </row>
        <row r="69">
          <cell r="B69" t="str">
            <v>Public Tapstand-II</v>
          </cell>
        </row>
        <row r="70">
          <cell r="B70" t="str">
            <v>Public Tapstand-III</v>
          </cell>
        </row>
        <row r="71">
          <cell r="B71" t="str">
            <v>Public Tapstand-IIA</v>
          </cell>
        </row>
        <row r="72">
          <cell r="B72" t="str">
            <v>Point Source  -Panera</v>
          </cell>
        </row>
        <row r="73">
          <cell r="B73" t="str">
            <v>Point Source  -Kuwa</v>
          </cell>
        </row>
        <row r="74">
          <cell r="B74" t="str">
            <v>VIP Latrine1</v>
          </cell>
        </row>
        <row r="75">
          <cell r="B75" t="str">
            <v>VIP Latrine2</v>
          </cell>
        </row>
        <row r="76">
          <cell r="B76" t="str">
            <v>VIP Latrine3</v>
          </cell>
        </row>
        <row r="77">
          <cell r="B77" t="str">
            <v>Direct Pit Latrine</v>
          </cell>
        </row>
        <row r="78">
          <cell r="B78" t="str">
            <v xml:space="preserve">Pipeline/Intake Protection </v>
          </cell>
        </row>
        <row r="79">
          <cell r="B79" t="str">
            <v>Watchman's quarter</v>
          </cell>
        </row>
        <row r="80">
          <cell r="B80" t="str">
            <v>Others if any</v>
          </cell>
        </row>
        <row r="81">
          <cell r="B81" t="str">
            <v>Transmission Main (m)</v>
          </cell>
        </row>
        <row r="82">
          <cell r="B82" t="str">
            <v>Distribution Line (m)</v>
          </cell>
        </row>
        <row r="83">
          <cell r="B83" t="str">
            <v>Total Pipeline (m)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ummary"/>
      <sheetName val="Trainings"/>
      <sheetName val="SprInt1"/>
      <sheetName val="SprInt2"/>
      <sheetName val="StrInt1"/>
      <sheetName val="StrInt2"/>
      <sheetName val="StrInt3"/>
      <sheetName val="Panera"/>
      <sheetName val="CCDCIC"/>
      <sheetName val="FER-SED"/>
      <sheetName val="SedTank"/>
      <sheetName val="SteelForm"/>
      <sheetName val="RCC VC"/>
      <sheetName val="Rcc DC,IC,BPC"/>
      <sheetName val="PBPC"/>
      <sheetName val="VCs"/>
      <sheetName val="RCCRT1"/>
      <sheetName val="Bar1"/>
      <sheetName val="Sheets"/>
      <sheetName val="FRT 1"/>
      <sheetName val="MRT1"/>
      <sheetName val="RMT100"/>
      <sheetName val="RMT150"/>
      <sheetName val="Fence"/>
      <sheetName val="Cabl-Des"/>
      <sheetName val="CabCros"/>
      <sheetName val="UnderCros"/>
      <sheetName val="Piprot"/>
      <sheetName val="Miscel"/>
      <sheetName val="PSP1"/>
      <sheetName val="VIP1"/>
      <sheetName val="VIP2"/>
      <sheetName val="VIP3"/>
      <sheetName val="DP Lat"/>
      <sheetName val="RtAn"/>
      <sheetName val="MatCol"/>
      <sheetName val="D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B1">
            <v>13</v>
          </cell>
        </row>
      </sheetData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7" workbookViewId="0">
      <selection activeCell="E21" sqref="E21"/>
    </sheetView>
  </sheetViews>
  <sheetFormatPr defaultRowHeight="18"/>
  <cols>
    <col min="1" max="8" width="9.140625" style="1"/>
    <col min="9" max="9" width="8.140625" style="1" customWidth="1"/>
    <col min="10" max="16384" width="9.140625" style="1"/>
  </cols>
  <sheetData>
    <row r="1" spans="1:9" ht="89.25" customHeight="1">
      <c r="A1" s="804" t="s">
        <v>2153</v>
      </c>
      <c r="B1" s="805"/>
      <c r="C1" s="805"/>
      <c r="D1" s="805"/>
      <c r="E1" s="805"/>
      <c r="F1" s="805"/>
      <c r="G1" s="805"/>
      <c r="H1" s="805"/>
      <c r="I1" s="806"/>
    </row>
    <row r="2" spans="1:9">
      <c r="A2" s="2"/>
      <c r="B2" s="3"/>
      <c r="C2" s="3"/>
      <c r="D2" s="3"/>
      <c r="E2" s="3"/>
      <c r="F2" s="3"/>
      <c r="G2" s="3"/>
      <c r="H2" s="3"/>
      <c r="I2" s="4"/>
    </row>
    <row r="3" spans="1:9" ht="27.75">
      <c r="A3" s="792" t="s">
        <v>2149</v>
      </c>
      <c r="B3" s="793"/>
      <c r="C3" s="793"/>
      <c r="D3" s="793"/>
      <c r="E3" s="793"/>
      <c r="F3" s="793"/>
      <c r="G3" s="793"/>
      <c r="H3" s="793"/>
      <c r="I3" s="794"/>
    </row>
    <row r="4" spans="1:9">
      <c r="A4" s="2"/>
      <c r="B4" s="3"/>
      <c r="C4" s="3"/>
      <c r="D4" s="3"/>
      <c r="E4" s="3"/>
      <c r="F4" s="3"/>
      <c r="G4" s="3"/>
      <c r="H4" s="3"/>
      <c r="I4" s="4"/>
    </row>
    <row r="5" spans="1:9">
      <c r="A5" s="2"/>
      <c r="B5" s="3"/>
      <c r="C5" s="3"/>
      <c r="D5" s="3"/>
      <c r="E5" s="3"/>
      <c r="F5" s="3"/>
      <c r="G5" s="3"/>
      <c r="H5" s="3"/>
      <c r="I5" s="4"/>
    </row>
    <row r="6" spans="1:9">
      <c r="A6" s="2"/>
      <c r="B6" s="3"/>
      <c r="C6" s="3"/>
      <c r="D6" s="3"/>
      <c r="E6" s="3"/>
      <c r="F6" s="3"/>
      <c r="G6" s="3"/>
      <c r="H6" s="3"/>
      <c r="I6" s="4"/>
    </row>
    <row r="7" spans="1:9">
      <c r="A7" s="2"/>
      <c r="B7" s="3"/>
      <c r="C7" s="3"/>
      <c r="D7" s="3"/>
      <c r="E7" s="3"/>
      <c r="F7" s="3"/>
      <c r="G7" s="3"/>
      <c r="H7" s="3"/>
      <c r="I7" s="4"/>
    </row>
    <row r="8" spans="1:9">
      <c r="A8" s="2"/>
      <c r="B8" s="3"/>
      <c r="C8" s="3"/>
      <c r="D8" s="3"/>
      <c r="E8" s="3"/>
      <c r="F8" s="3"/>
      <c r="G8" s="3"/>
      <c r="H8" s="3"/>
      <c r="I8" s="4"/>
    </row>
    <row r="9" spans="1:9">
      <c r="A9" s="2"/>
      <c r="B9" s="3"/>
      <c r="C9" s="3"/>
      <c r="D9" s="3"/>
      <c r="E9" s="3"/>
      <c r="F9" s="3"/>
      <c r="G9" s="3"/>
      <c r="H9" s="3"/>
      <c r="I9" s="4"/>
    </row>
    <row r="10" spans="1:9">
      <c r="A10" s="2"/>
      <c r="B10" s="3"/>
      <c r="C10" s="3"/>
      <c r="D10" s="3"/>
      <c r="E10" s="3"/>
      <c r="F10" s="3"/>
      <c r="G10" s="3"/>
      <c r="H10" s="3"/>
      <c r="I10" s="4"/>
    </row>
    <row r="11" spans="1:9">
      <c r="A11" s="2"/>
      <c r="B11" s="3"/>
      <c r="C11" s="3"/>
      <c r="D11" s="3"/>
      <c r="E11" s="3"/>
      <c r="F11" s="3"/>
      <c r="G11" s="3"/>
      <c r="H11" s="3"/>
      <c r="I11" s="4"/>
    </row>
    <row r="12" spans="1:9">
      <c r="A12" s="2"/>
      <c r="B12" s="3"/>
      <c r="C12" s="3"/>
      <c r="D12" s="3"/>
      <c r="E12" s="3"/>
      <c r="F12" s="3"/>
      <c r="G12" s="3"/>
      <c r="H12" s="3"/>
      <c r="I12" s="4"/>
    </row>
    <row r="13" spans="1:9">
      <c r="A13" s="2"/>
      <c r="B13" s="3"/>
      <c r="C13" s="3"/>
      <c r="D13" s="3"/>
      <c r="E13" s="3"/>
      <c r="F13" s="3"/>
      <c r="G13" s="3"/>
      <c r="H13" s="3"/>
      <c r="I13" s="4"/>
    </row>
    <row r="14" spans="1:9">
      <c r="A14" s="2"/>
      <c r="B14" s="3"/>
      <c r="C14" s="3"/>
      <c r="D14" s="3"/>
      <c r="E14" s="3"/>
      <c r="F14" s="3"/>
      <c r="G14" s="3"/>
      <c r="H14" s="3"/>
      <c r="I14" s="4"/>
    </row>
    <row r="15" spans="1:9">
      <c r="A15" s="2"/>
      <c r="B15" s="3"/>
      <c r="C15" s="3"/>
      <c r="D15" s="3"/>
      <c r="E15" s="3"/>
      <c r="F15" s="3"/>
      <c r="G15" s="3"/>
      <c r="H15" s="3"/>
      <c r="I15" s="4"/>
    </row>
    <row r="16" spans="1:9">
      <c r="A16" s="795" t="s">
        <v>0</v>
      </c>
      <c r="B16" s="796"/>
      <c r="C16" s="796"/>
      <c r="D16" s="796"/>
      <c r="E16" s="796"/>
      <c r="F16" s="796"/>
      <c r="G16" s="796"/>
      <c r="H16" s="796"/>
      <c r="I16" s="797"/>
    </row>
    <row r="17" spans="1:9" ht="24.75">
      <c r="A17" s="798" t="s">
        <v>2154</v>
      </c>
      <c r="B17" s="799"/>
      <c r="C17" s="799"/>
      <c r="D17" s="799"/>
      <c r="E17" s="799"/>
      <c r="F17" s="799"/>
      <c r="G17" s="799"/>
      <c r="H17" s="799"/>
      <c r="I17" s="800"/>
    </row>
    <row r="18" spans="1:9">
      <c r="A18" s="801" t="s">
        <v>2150</v>
      </c>
      <c r="B18" s="802"/>
      <c r="C18" s="802"/>
      <c r="D18" s="802"/>
      <c r="E18" s="802"/>
      <c r="F18" s="802"/>
      <c r="G18" s="802"/>
      <c r="H18" s="802"/>
      <c r="I18" s="803"/>
    </row>
    <row r="19" spans="1:9">
      <c r="A19" s="789"/>
      <c r="B19" s="790"/>
      <c r="C19" s="790"/>
      <c r="D19" s="790"/>
      <c r="E19" s="790"/>
      <c r="F19" s="790"/>
      <c r="G19" s="790"/>
      <c r="H19" s="790"/>
      <c r="I19" s="791"/>
    </row>
  </sheetData>
  <mergeCells count="5">
    <mergeCell ref="A3:I3"/>
    <mergeCell ref="A16:I16"/>
    <mergeCell ref="A17:I17"/>
    <mergeCell ref="A18:I18"/>
    <mergeCell ref="A1:I1"/>
  </mergeCells>
  <printOptions horizontalCentered="1"/>
  <pageMargins left="0.92" right="0.4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9"/>
  <sheetViews>
    <sheetView workbookViewId="0">
      <selection activeCell="L7" sqref="L7"/>
    </sheetView>
  </sheetViews>
  <sheetFormatPr defaultRowHeight="19.5"/>
  <cols>
    <col min="1" max="1" width="6.85546875" style="339" customWidth="1"/>
    <col min="2" max="2" width="9.140625" style="318" customWidth="1"/>
    <col min="3" max="3" width="11" style="318" customWidth="1"/>
    <col min="4" max="4" width="9.28515625" style="318" customWidth="1"/>
    <col min="5" max="5" width="12.5703125" style="318" customWidth="1"/>
    <col min="6" max="6" width="13.42578125" style="318" customWidth="1"/>
    <col min="7" max="7" width="14" style="318" customWidth="1"/>
    <col min="8" max="8" width="15" style="318" customWidth="1"/>
    <col min="9" max="9" width="8.7109375" style="318" customWidth="1"/>
    <col min="10" max="247" width="9.140625" style="318"/>
    <col min="248" max="248" width="7.5703125" style="318" customWidth="1"/>
    <col min="249" max="249" width="7.140625" style="318" customWidth="1"/>
    <col min="250" max="250" width="9.140625" style="318"/>
    <col min="251" max="251" width="12.140625" style="318" customWidth="1"/>
    <col min="252" max="252" width="12.7109375" style="318" customWidth="1"/>
    <col min="253" max="253" width="10.7109375" style="318" customWidth="1"/>
    <col min="254" max="255" width="11.5703125" style="318" customWidth="1"/>
    <col min="256" max="256" width="11.42578125" style="318" customWidth="1"/>
    <col min="257" max="258" width="9.140625" style="318"/>
    <col min="259" max="259" width="11" style="318" customWidth="1"/>
    <col min="260" max="503" width="9.140625" style="318"/>
    <col min="504" max="504" width="7.5703125" style="318" customWidth="1"/>
    <col min="505" max="505" width="7.140625" style="318" customWidth="1"/>
    <col min="506" max="506" width="9.140625" style="318"/>
    <col min="507" max="507" width="12.140625" style="318" customWidth="1"/>
    <col min="508" max="508" width="12.7109375" style="318" customWidth="1"/>
    <col min="509" max="509" width="10.7109375" style="318" customWidth="1"/>
    <col min="510" max="511" width="11.5703125" style="318" customWidth="1"/>
    <col min="512" max="512" width="11.42578125" style="318" customWidth="1"/>
    <col min="513" max="514" width="9.140625" style="318"/>
    <col min="515" max="515" width="11" style="318" customWidth="1"/>
    <col min="516" max="759" width="9.140625" style="318"/>
    <col min="760" max="760" width="7.5703125" style="318" customWidth="1"/>
    <col min="761" max="761" width="7.140625" style="318" customWidth="1"/>
    <col min="762" max="762" width="9.140625" style="318"/>
    <col min="763" max="763" width="12.140625" style="318" customWidth="1"/>
    <col min="764" max="764" width="12.7109375" style="318" customWidth="1"/>
    <col min="765" max="765" width="10.7109375" style="318" customWidth="1"/>
    <col min="766" max="767" width="11.5703125" style="318" customWidth="1"/>
    <col min="768" max="768" width="11.42578125" style="318" customWidth="1"/>
    <col min="769" max="770" width="9.140625" style="318"/>
    <col min="771" max="771" width="11" style="318" customWidth="1"/>
    <col min="772" max="1015" width="9.140625" style="318"/>
    <col min="1016" max="1016" width="7.5703125" style="318" customWidth="1"/>
    <col min="1017" max="1017" width="7.140625" style="318" customWidth="1"/>
    <col min="1018" max="1018" width="9.140625" style="318"/>
    <col min="1019" max="1019" width="12.140625" style="318" customWidth="1"/>
    <col min="1020" max="1020" width="12.7109375" style="318" customWidth="1"/>
    <col min="1021" max="1021" width="10.7109375" style="318" customWidth="1"/>
    <col min="1022" max="1023" width="11.5703125" style="318" customWidth="1"/>
    <col min="1024" max="1024" width="11.42578125" style="318" customWidth="1"/>
    <col min="1025" max="1026" width="9.140625" style="318"/>
    <col min="1027" max="1027" width="11" style="318" customWidth="1"/>
    <col min="1028" max="1271" width="9.140625" style="318"/>
    <col min="1272" max="1272" width="7.5703125" style="318" customWidth="1"/>
    <col min="1273" max="1273" width="7.140625" style="318" customWidth="1"/>
    <col min="1274" max="1274" width="9.140625" style="318"/>
    <col min="1275" max="1275" width="12.140625" style="318" customWidth="1"/>
    <col min="1276" max="1276" width="12.7109375" style="318" customWidth="1"/>
    <col min="1277" max="1277" width="10.7109375" style="318" customWidth="1"/>
    <col min="1278" max="1279" width="11.5703125" style="318" customWidth="1"/>
    <col min="1280" max="1280" width="11.42578125" style="318" customWidth="1"/>
    <col min="1281" max="1282" width="9.140625" style="318"/>
    <col min="1283" max="1283" width="11" style="318" customWidth="1"/>
    <col min="1284" max="1527" width="9.140625" style="318"/>
    <col min="1528" max="1528" width="7.5703125" style="318" customWidth="1"/>
    <col min="1529" max="1529" width="7.140625" style="318" customWidth="1"/>
    <col min="1530" max="1530" width="9.140625" style="318"/>
    <col min="1531" max="1531" width="12.140625" style="318" customWidth="1"/>
    <col min="1532" max="1532" width="12.7109375" style="318" customWidth="1"/>
    <col min="1533" max="1533" width="10.7109375" style="318" customWidth="1"/>
    <col min="1534" max="1535" width="11.5703125" style="318" customWidth="1"/>
    <col min="1536" max="1536" width="11.42578125" style="318" customWidth="1"/>
    <col min="1537" max="1538" width="9.140625" style="318"/>
    <col min="1539" max="1539" width="11" style="318" customWidth="1"/>
    <col min="1540" max="1783" width="9.140625" style="318"/>
    <col min="1784" max="1784" width="7.5703125" style="318" customWidth="1"/>
    <col min="1785" max="1785" width="7.140625" style="318" customWidth="1"/>
    <col min="1786" max="1786" width="9.140625" style="318"/>
    <col min="1787" max="1787" width="12.140625" style="318" customWidth="1"/>
    <col min="1788" max="1788" width="12.7109375" style="318" customWidth="1"/>
    <col min="1789" max="1789" width="10.7109375" style="318" customWidth="1"/>
    <col min="1790" max="1791" width="11.5703125" style="318" customWidth="1"/>
    <col min="1792" max="1792" width="11.42578125" style="318" customWidth="1"/>
    <col min="1793" max="1794" width="9.140625" style="318"/>
    <col min="1795" max="1795" width="11" style="318" customWidth="1"/>
    <col min="1796" max="2039" width="9.140625" style="318"/>
    <col min="2040" max="2040" width="7.5703125" style="318" customWidth="1"/>
    <col min="2041" max="2041" width="7.140625" style="318" customWidth="1"/>
    <col min="2042" max="2042" width="9.140625" style="318"/>
    <col min="2043" max="2043" width="12.140625" style="318" customWidth="1"/>
    <col min="2044" max="2044" width="12.7109375" style="318" customWidth="1"/>
    <col min="2045" max="2045" width="10.7109375" style="318" customWidth="1"/>
    <col min="2046" max="2047" width="11.5703125" style="318" customWidth="1"/>
    <col min="2048" max="2048" width="11.42578125" style="318" customWidth="1"/>
    <col min="2049" max="2050" width="9.140625" style="318"/>
    <col min="2051" max="2051" width="11" style="318" customWidth="1"/>
    <col min="2052" max="2295" width="9.140625" style="318"/>
    <col min="2296" max="2296" width="7.5703125" style="318" customWidth="1"/>
    <col min="2297" max="2297" width="7.140625" style="318" customWidth="1"/>
    <col min="2298" max="2298" width="9.140625" style="318"/>
    <col min="2299" max="2299" width="12.140625" style="318" customWidth="1"/>
    <col min="2300" max="2300" width="12.7109375" style="318" customWidth="1"/>
    <col min="2301" max="2301" width="10.7109375" style="318" customWidth="1"/>
    <col min="2302" max="2303" width="11.5703125" style="318" customWidth="1"/>
    <col min="2304" max="2304" width="11.42578125" style="318" customWidth="1"/>
    <col min="2305" max="2306" width="9.140625" style="318"/>
    <col min="2307" max="2307" width="11" style="318" customWidth="1"/>
    <col min="2308" max="2551" width="9.140625" style="318"/>
    <col min="2552" max="2552" width="7.5703125" style="318" customWidth="1"/>
    <col min="2553" max="2553" width="7.140625" style="318" customWidth="1"/>
    <col min="2554" max="2554" width="9.140625" style="318"/>
    <col min="2555" max="2555" width="12.140625" style="318" customWidth="1"/>
    <col min="2556" max="2556" width="12.7109375" style="318" customWidth="1"/>
    <col min="2557" max="2557" width="10.7109375" style="318" customWidth="1"/>
    <col min="2558" max="2559" width="11.5703125" style="318" customWidth="1"/>
    <col min="2560" max="2560" width="11.42578125" style="318" customWidth="1"/>
    <col min="2561" max="2562" width="9.140625" style="318"/>
    <col min="2563" max="2563" width="11" style="318" customWidth="1"/>
    <col min="2564" max="2807" width="9.140625" style="318"/>
    <col min="2808" max="2808" width="7.5703125" style="318" customWidth="1"/>
    <col min="2809" max="2809" width="7.140625" style="318" customWidth="1"/>
    <col min="2810" max="2810" width="9.140625" style="318"/>
    <col min="2811" max="2811" width="12.140625" style="318" customWidth="1"/>
    <col min="2812" max="2812" width="12.7109375" style="318" customWidth="1"/>
    <col min="2813" max="2813" width="10.7109375" style="318" customWidth="1"/>
    <col min="2814" max="2815" width="11.5703125" style="318" customWidth="1"/>
    <col min="2816" max="2816" width="11.42578125" style="318" customWidth="1"/>
    <col min="2817" max="2818" width="9.140625" style="318"/>
    <col min="2819" max="2819" width="11" style="318" customWidth="1"/>
    <col min="2820" max="3063" width="9.140625" style="318"/>
    <col min="3064" max="3064" width="7.5703125" style="318" customWidth="1"/>
    <col min="3065" max="3065" width="7.140625" style="318" customWidth="1"/>
    <col min="3066" max="3066" width="9.140625" style="318"/>
    <col min="3067" max="3067" width="12.140625" style="318" customWidth="1"/>
    <col min="3068" max="3068" width="12.7109375" style="318" customWidth="1"/>
    <col min="3069" max="3069" width="10.7109375" style="318" customWidth="1"/>
    <col min="3070" max="3071" width="11.5703125" style="318" customWidth="1"/>
    <col min="3072" max="3072" width="11.42578125" style="318" customWidth="1"/>
    <col min="3073" max="3074" width="9.140625" style="318"/>
    <col min="3075" max="3075" width="11" style="318" customWidth="1"/>
    <col min="3076" max="3319" width="9.140625" style="318"/>
    <col min="3320" max="3320" width="7.5703125" style="318" customWidth="1"/>
    <col min="3321" max="3321" width="7.140625" style="318" customWidth="1"/>
    <col min="3322" max="3322" width="9.140625" style="318"/>
    <col min="3323" max="3323" width="12.140625" style="318" customWidth="1"/>
    <col min="3324" max="3324" width="12.7109375" style="318" customWidth="1"/>
    <col min="3325" max="3325" width="10.7109375" style="318" customWidth="1"/>
    <col min="3326" max="3327" width="11.5703125" style="318" customWidth="1"/>
    <col min="3328" max="3328" width="11.42578125" style="318" customWidth="1"/>
    <col min="3329" max="3330" width="9.140625" style="318"/>
    <col min="3331" max="3331" width="11" style="318" customWidth="1"/>
    <col min="3332" max="3575" width="9.140625" style="318"/>
    <col min="3576" max="3576" width="7.5703125" style="318" customWidth="1"/>
    <col min="3577" max="3577" width="7.140625" style="318" customWidth="1"/>
    <col min="3578" max="3578" width="9.140625" style="318"/>
    <col min="3579" max="3579" width="12.140625" style="318" customWidth="1"/>
    <col min="3580" max="3580" width="12.7109375" style="318" customWidth="1"/>
    <col min="3581" max="3581" width="10.7109375" style="318" customWidth="1"/>
    <col min="3582" max="3583" width="11.5703125" style="318" customWidth="1"/>
    <col min="3584" max="3584" width="11.42578125" style="318" customWidth="1"/>
    <col min="3585" max="3586" width="9.140625" style="318"/>
    <col min="3587" max="3587" width="11" style="318" customWidth="1"/>
    <col min="3588" max="3831" width="9.140625" style="318"/>
    <col min="3832" max="3832" width="7.5703125" style="318" customWidth="1"/>
    <col min="3833" max="3833" width="7.140625" style="318" customWidth="1"/>
    <col min="3834" max="3834" width="9.140625" style="318"/>
    <col min="3835" max="3835" width="12.140625" style="318" customWidth="1"/>
    <col min="3836" max="3836" width="12.7109375" style="318" customWidth="1"/>
    <col min="3837" max="3837" width="10.7109375" style="318" customWidth="1"/>
    <col min="3838" max="3839" width="11.5703125" style="318" customWidth="1"/>
    <col min="3840" max="3840" width="11.42578125" style="318" customWidth="1"/>
    <col min="3841" max="3842" width="9.140625" style="318"/>
    <col min="3843" max="3843" width="11" style="318" customWidth="1"/>
    <col min="3844" max="4087" width="9.140625" style="318"/>
    <col min="4088" max="4088" width="7.5703125" style="318" customWidth="1"/>
    <col min="4089" max="4089" width="7.140625" style="318" customWidth="1"/>
    <col min="4090" max="4090" width="9.140625" style="318"/>
    <col min="4091" max="4091" width="12.140625" style="318" customWidth="1"/>
    <col min="4092" max="4092" width="12.7109375" style="318" customWidth="1"/>
    <col min="4093" max="4093" width="10.7109375" style="318" customWidth="1"/>
    <col min="4094" max="4095" width="11.5703125" style="318" customWidth="1"/>
    <col min="4096" max="4096" width="11.42578125" style="318" customWidth="1"/>
    <col min="4097" max="4098" width="9.140625" style="318"/>
    <col min="4099" max="4099" width="11" style="318" customWidth="1"/>
    <col min="4100" max="4343" width="9.140625" style="318"/>
    <col min="4344" max="4344" width="7.5703125" style="318" customWidth="1"/>
    <col min="4345" max="4345" width="7.140625" style="318" customWidth="1"/>
    <col min="4346" max="4346" width="9.140625" style="318"/>
    <col min="4347" max="4347" width="12.140625" style="318" customWidth="1"/>
    <col min="4348" max="4348" width="12.7109375" style="318" customWidth="1"/>
    <col min="4349" max="4349" width="10.7109375" style="318" customWidth="1"/>
    <col min="4350" max="4351" width="11.5703125" style="318" customWidth="1"/>
    <col min="4352" max="4352" width="11.42578125" style="318" customWidth="1"/>
    <col min="4353" max="4354" width="9.140625" style="318"/>
    <col min="4355" max="4355" width="11" style="318" customWidth="1"/>
    <col min="4356" max="4599" width="9.140625" style="318"/>
    <col min="4600" max="4600" width="7.5703125" style="318" customWidth="1"/>
    <col min="4601" max="4601" width="7.140625" style="318" customWidth="1"/>
    <col min="4602" max="4602" width="9.140625" style="318"/>
    <col min="4603" max="4603" width="12.140625" style="318" customWidth="1"/>
    <col min="4604" max="4604" width="12.7109375" style="318" customWidth="1"/>
    <col min="4605" max="4605" width="10.7109375" style="318" customWidth="1"/>
    <col min="4606" max="4607" width="11.5703125" style="318" customWidth="1"/>
    <col min="4608" max="4608" width="11.42578125" style="318" customWidth="1"/>
    <col min="4609" max="4610" width="9.140625" style="318"/>
    <col min="4611" max="4611" width="11" style="318" customWidth="1"/>
    <col min="4612" max="4855" width="9.140625" style="318"/>
    <col min="4856" max="4856" width="7.5703125" style="318" customWidth="1"/>
    <col min="4857" max="4857" width="7.140625" style="318" customWidth="1"/>
    <col min="4858" max="4858" width="9.140625" style="318"/>
    <col min="4859" max="4859" width="12.140625" style="318" customWidth="1"/>
    <col min="4860" max="4860" width="12.7109375" style="318" customWidth="1"/>
    <col min="4861" max="4861" width="10.7109375" style="318" customWidth="1"/>
    <col min="4862" max="4863" width="11.5703125" style="318" customWidth="1"/>
    <col min="4864" max="4864" width="11.42578125" style="318" customWidth="1"/>
    <col min="4865" max="4866" width="9.140625" style="318"/>
    <col min="4867" max="4867" width="11" style="318" customWidth="1"/>
    <col min="4868" max="5111" width="9.140625" style="318"/>
    <col min="5112" max="5112" width="7.5703125" style="318" customWidth="1"/>
    <col min="5113" max="5113" width="7.140625" style="318" customWidth="1"/>
    <col min="5114" max="5114" width="9.140625" style="318"/>
    <col min="5115" max="5115" width="12.140625" style="318" customWidth="1"/>
    <col min="5116" max="5116" width="12.7109375" style="318" customWidth="1"/>
    <col min="5117" max="5117" width="10.7109375" style="318" customWidth="1"/>
    <col min="5118" max="5119" width="11.5703125" style="318" customWidth="1"/>
    <col min="5120" max="5120" width="11.42578125" style="318" customWidth="1"/>
    <col min="5121" max="5122" width="9.140625" style="318"/>
    <col min="5123" max="5123" width="11" style="318" customWidth="1"/>
    <col min="5124" max="5367" width="9.140625" style="318"/>
    <col min="5368" max="5368" width="7.5703125" style="318" customWidth="1"/>
    <col min="5369" max="5369" width="7.140625" style="318" customWidth="1"/>
    <col min="5370" max="5370" width="9.140625" style="318"/>
    <col min="5371" max="5371" width="12.140625" style="318" customWidth="1"/>
    <col min="5372" max="5372" width="12.7109375" style="318" customWidth="1"/>
    <col min="5373" max="5373" width="10.7109375" style="318" customWidth="1"/>
    <col min="5374" max="5375" width="11.5703125" style="318" customWidth="1"/>
    <col min="5376" max="5376" width="11.42578125" style="318" customWidth="1"/>
    <col min="5377" max="5378" width="9.140625" style="318"/>
    <col min="5379" max="5379" width="11" style="318" customWidth="1"/>
    <col min="5380" max="5623" width="9.140625" style="318"/>
    <col min="5624" max="5624" width="7.5703125" style="318" customWidth="1"/>
    <col min="5625" max="5625" width="7.140625" style="318" customWidth="1"/>
    <col min="5626" max="5626" width="9.140625" style="318"/>
    <col min="5627" max="5627" width="12.140625" style="318" customWidth="1"/>
    <col min="5628" max="5628" width="12.7109375" style="318" customWidth="1"/>
    <col min="5629" max="5629" width="10.7109375" style="318" customWidth="1"/>
    <col min="5630" max="5631" width="11.5703125" style="318" customWidth="1"/>
    <col min="5632" max="5632" width="11.42578125" style="318" customWidth="1"/>
    <col min="5633" max="5634" width="9.140625" style="318"/>
    <col min="5635" max="5635" width="11" style="318" customWidth="1"/>
    <col min="5636" max="5879" width="9.140625" style="318"/>
    <col min="5880" max="5880" width="7.5703125" style="318" customWidth="1"/>
    <col min="5881" max="5881" width="7.140625" style="318" customWidth="1"/>
    <col min="5882" max="5882" width="9.140625" style="318"/>
    <col min="5883" max="5883" width="12.140625" style="318" customWidth="1"/>
    <col min="5884" max="5884" width="12.7109375" style="318" customWidth="1"/>
    <col min="5885" max="5885" width="10.7109375" style="318" customWidth="1"/>
    <col min="5886" max="5887" width="11.5703125" style="318" customWidth="1"/>
    <col min="5888" max="5888" width="11.42578125" style="318" customWidth="1"/>
    <col min="5889" max="5890" width="9.140625" style="318"/>
    <col min="5891" max="5891" width="11" style="318" customWidth="1"/>
    <col min="5892" max="6135" width="9.140625" style="318"/>
    <col min="6136" max="6136" width="7.5703125" style="318" customWidth="1"/>
    <col min="6137" max="6137" width="7.140625" style="318" customWidth="1"/>
    <col min="6138" max="6138" width="9.140625" style="318"/>
    <col min="6139" max="6139" width="12.140625" style="318" customWidth="1"/>
    <col min="6140" max="6140" width="12.7109375" style="318" customWidth="1"/>
    <col min="6141" max="6141" width="10.7109375" style="318" customWidth="1"/>
    <col min="6142" max="6143" width="11.5703125" style="318" customWidth="1"/>
    <col min="6144" max="6144" width="11.42578125" style="318" customWidth="1"/>
    <col min="6145" max="6146" width="9.140625" style="318"/>
    <col min="6147" max="6147" width="11" style="318" customWidth="1"/>
    <col min="6148" max="6391" width="9.140625" style="318"/>
    <col min="6392" max="6392" width="7.5703125" style="318" customWidth="1"/>
    <col min="6393" max="6393" width="7.140625" style="318" customWidth="1"/>
    <col min="6394" max="6394" width="9.140625" style="318"/>
    <col min="6395" max="6395" width="12.140625" style="318" customWidth="1"/>
    <col min="6396" max="6396" width="12.7109375" style="318" customWidth="1"/>
    <col min="6397" max="6397" width="10.7109375" style="318" customWidth="1"/>
    <col min="6398" max="6399" width="11.5703125" style="318" customWidth="1"/>
    <col min="6400" max="6400" width="11.42578125" style="318" customWidth="1"/>
    <col min="6401" max="6402" width="9.140625" style="318"/>
    <col min="6403" max="6403" width="11" style="318" customWidth="1"/>
    <col min="6404" max="6647" width="9.140625" style="318"/>
    <col min="6648" max="6648" width="7.5703125" style="318" customWidth="1"/>
    <col min="6649" max="6649" width="7.140625" style="318" customWidth="1"/>
    <col min="6650" max="6650" width="9.140625" style="318"/>
    <col min="6651" max="6651" width="12.140625" style="318" customWidth="1"/>
    <col min="6652" max="6652" width="12.7109375" style="318" customWidth="1"/>
    <col min="6653" max="6653" width="10.7109375" style="318" customWidth="1"/>
    <col min="6654" max="6655" width="11.5703125" style="318" customWidth="1"/>
    <col min="6656" max="6656" width="11.42578125" style="318" customWidth="1"/>
    <col min="6657" max="6658" width="9.140625" style="318"/>
    <col min="6659" max="6659" width="11" style="318" customWidth="1"/>
    <col min="6660" max="6903" width="9.140625" style="318"/>
    <col min="6904" max="6904" width="7.5703125" style="318" customWidth="1"/>
    <col min="6905" max="6905" width="7.140625" style="318" customWidth="1"/>
    <col min="6906" max="6906" width="9.140625" style="318"/>
    <col min="6907" max="6907" width="12.140625" style="318" customWidth="1"/>
    <col min="6908" max="6908" width="12.7109375" style="318" customWidth="1"/>
    <col min="6909" max="6909" width="10.7109375" style="318" customWidth="1"/>
    <col min="6910" max="6911" width="11.5703125" style="318" customWidth="1"/>
    <col min="6912" max="6912" width="11.42578125" style="318" customWidth="1"/>
    <col min="6913" max="6914" width="9.140625" style="318"/>
    <col min="6915" max="6915" width="11" style="318" customWidth="1"/>
    <col min="6916" max="7159" width="9.140625" style="318"/>
    <col min="7160" max="7160" width="7.5703125" style="318" customWidth="1"/>
    <col min="7161" max="7161" width="7.140625" style="318" customWidth="1"/>
    <col min="7162" max="7162" width="9.140625" style="318"/>
    <col min="7163" max="7163" width="12.140625" style="318" customWidth="1"/>
    <col min="7164" max="7164" width="12.7109375" style="318" customWidth="1"/>
    <col min="7165" max="7165" width="10.7109375" style="318" customWidth="1"/>
    <col min="7166" max="7167" width="11.5703125" style="318" customWidth="1"/>
    <col min="7168" max="7168" width="11.42578125" style="318" customWidth="1"/>
    <col min="7169" max="7170" width="9.140625" style="318"/>
    <col min="7171" max="7171" width="11" style="318" customWidth="1"/>
    <col min="7172" max="7415" width="9.140625" style="318"/>
    <col min="7416" max="7416" width="7.5703125" style="318" customWidth="1"/>
    <col min="7417" max="7417" width="7.140625" style="318" customWidth="1"/>
    <col min="7418" max="7418" width="9.140625" style="318"/>
    <col min="7419" max="7419" width="12.140625" style="318" customWidth="1"/>
    <col min="7420" max="7420" width="12.7109375" style="318" customWidth="1"/>
    <col min="7421" max="7421" width="10.7109375" style="318" customWidth="1"/>
    <col min="7422" max="7423" width="11.5703125" style="318" customWidth="1"/>
    <col min="7424" max="7424" width="11.42578125" style="318" customWidth="1"/>
    <col min="7425" max="7426" width="9.140625" style="318"/>
    <col min="7427" max="7427" width="11" style="318" customWidth="1"/>
    <col min="7428" max="7671" width="9.140625" style="318"/>
    <col min="7672" max="7672" width="7.5703125" style="318" customWidth="1"/>
    <col min="7673" max="7673" width="7.140625" style="318" customWidth="1"/>
    <col min="7674" max="7674" width="9.140625" style="318"/>
    <col min="7675" max="7675" width="12.140625" style="318" customWidth="1"/>
    <col min="7676" max="7676" width="12.7109375" style="318" customWidth="1"/>
    <col min="7677" max="7677" width="10.7109375" style="318" customWidth="1"/>
    <col min="7678" max="7679" width="11.5703125" style="318" customWidth="1"/>
    <col min="7680" max="7680" width="11.42578125" style="318" customWidth="1"/>
    <col min="7681" max="7682" width="9.140625" style="318"/>
    <col min="7683" max="7683" width="11" style="318" customWidth="1"/>
    <col min="7684" max="7927" width="9.140625" style="318"/>
    <col min="7928" max="7928" width="7.5703125" style="318" customWidth="1"/>
    <col min="7929" max="7929" width="7.140625" style="318" customWidth="1"/>
    <col min="7930" max="7930" width="9.140625" style="318"/>
    <col min="7931" max="7931" width="12.140625" style="318" customWidth="1"/>
    <col min="7932" max="7932" width="12.7109375" style="318" customWidth="1"/>
    <col min="7933" max="7933" width="10.7109375" style="318" customWidth="1"/>
    <col min="7934" max="7935" width="11.5703125" style="318" customWidth="1"/>
    <col min="7936" max="7936" width="11.42578125" style="318" customWidth="1"/>
    <col min="7937" max="7938" width="9.140625" style="318"/>
    <col min="7939" max="7939" width="11" style="318" customWidth="1"/>
    <col min="7940" max="8183" width="9.140625" style="318"/>
    <col min="8184" max="8184" width="7.5703125" style="318" customWidth="1"/>
    <col min="8185" max="8185" width="7.140625" style="318" customWidth="1"/>
    <col min="8186" max="8186" width="9.140625" style="318"/>
    <col min="8187" max="8187" width="12.140625" style="318" customWidth="1"/>
    <col min="8188" max="8188" width="12.7109375" style="318" customWidth="1"/>
    <col min="8189" max="8189" width="10.7109375" style="318" customWidth="1"/>
    <col min="8190" max="8191" width="11.5703125" style="318" customWidth="1"/>
    <col min="8192" max="8192" width="11.42578125" style="318" customWidth="1"/>
    <col min="8193" max="8194" width="9.140625" style="318"/>
    <col min="8195" max="8195" width="11" style="318" customWidth="1"/>
    <col min="8196" max="8439" width="9.140625" style="318"/>
    <col min="8440" max="8440" width="7.5703125" style="318" customWidth="1"/>
    <col min="8441" max="8441" width="7.140625" style="318" customWidth="1"/>
    <col min="8442" max="8442" width="9.140625" style="318"/>
    <col min="8443" max="8443" width="12.140625" style="318" customWidth="1"/>
    <col min="8444" max="8444" width="12.7109375" style="318" customWidth="1"/>
    <col min="8445" max="8445" width="10.7109375" style="318" customWidth="1"/>
    <col min="8446" max="8447" width="11.5703125" style="318" customWidth="1"/>
    <col min="8448" max="8448" width="11.42578125" style="318" customWidth="1"/>
    <col min="8449" max="8450" width="9.140625" style="318"/>
    <col min="8451" max="8451" width="11" style="318" customWidth="1"/>
    <col min="8452" max="8695" width="9.140625" style="318"/>
    <col min="8696" max="8696" width="7.5703125" style="318" customWidth="1"/>
    <col min="8697" max="8697" width="7.140625" style="318" customWidth="1"/>
    <col min="8698" max="8698" width="9.140625" style="318"/>
    <col min="8699" max="8699" width="12.140625" style="318" customWidth="1"/>
    <col min="8700" max="8700" width="12.7109375" style="318" customWidth="1"/>
    <col min="8701" max="8701" width="10.7109375" style="318" customWidth="1"/>
    <col min="8702" max="8703" width="11.5703125" style="318" customWidth="1"/>
    <col min="8704" max="8704" width="11.42578125" style="318" customWidth="1"/>
    <col min="8705" max="8706" width="9.140625" style="318"/>
    <col min="8707" max="8707" width="11" style="318" customWidth="1"/>
    <col min="8708" max="8951" width="9.140625" style="318"/>
    <col min="8952" max="8952" width="7.5703125" style="318" customWidth="1"/>
    <col min="8953" max="8953" width="7.140625" style="318" customWidth="1"/>
    <col min="8954" max="8954" width="9.140625" style="318"/>
    <col min="8955" max="8955" width="12.140625" style="318" customWidth="1"/>
    <col min="8956" max="8956" width="12.7109375" style="318" customWidth="1"/>
    <col min="8957" max="8957" width="10.7109375" style="318" customWidth="1"/>
    <col min="8958" max="8959" width="11.5703125" style="318" customWidth="1"/>
    <col min="8960" max="8960" width="11.42578125" style="318" customWidth="1"/>
    <col min="8961" max="8962" width="9.140625" style="318"/>
    <col min="8963" max="8963" width="11" style="318" customWidth="1"/>
    <col min="8964" max="9207" width="9.140625" style="318"/>
    <col min="9208" max="9208" width="7.5703125" style="318" customWidth="1"/>
    <col min="9209" max="9209" width="7.140625" style="318" customWidth="1"/>
    <col min="9210" max="9210" width="9.140625" style="318"/>
    <col min="9211" max="9211" width="12.140625" style="318" customWidth="1"/>
    <col min="9212" max="9212" width="12.7109375" style="318" customWidth="1"/>
    <col min="9213" max="9213" width="10.7109375" style="318" customWidth="1"/>
    <col min="9214" max="9215" width="11.5703125" style="318" customWidth="1"/>
    <col min="9216" max="9216" width="11.42578125" style="318" customWidth="1"/>
    <col min="9217" max="9218" width="9.140625" style="318"/>
    <col min="9219" max="9219" width="11" style="318" customWidth="1"/>
    <col min="9220" max="9463" width="9.140625" style="318"/>
    <col min="9464" max="9464" width="7.5703125" style="318" customWidth="1"/>
    <col min="9465" max="9465" width="7.140625" style="318" customWidth="1"/>
    <col min="9466" max="9466" width="9.140625" style="318"/>
    <col min="9467" max="9467" width="12.140625" style="318" customWidth="1"/>
    <col min="9468" max="9468" width="12.7109375" style="318" customWidth="1"/>
    <col min="9469" max="9469" width="10.7109375" style="318" customWidth="1"/>
    <col min="9470" max="9471" width="11.5703125" style="318" customWidth="1"/>
    <col min="9472" max="9472" width="11.42578125" style="318" customWidth="1"/>
    <col min="9473" max="9474" width="9.140625" style="318"/>
    <col min="9475" max="9475" width="11" style="318" customWidth="1"/>
    <col min="9476" max="9719" width="9.140625" style="318"/>
    <col min="9720" max="9720" width="7.5703125" style="318" customWidth="1"/>
    <col min="9721" max="9721" width="7.140625" style="318" customWidth="1"/>
    <col min="9722" max="9722" width="9.140625" style="318"/>
    <col min="9723" max="9723" width="12.140625" style="318" customWidth="1"/>
    <col min="9724" max="9724" width="12.7109375" style="318" customWidth="1"/>
    <col min="9725" max="9725" width="10.7109375" style="318" customWidth="1"/>
    <col min="9726" max="9727" width="11.5703125" style="318" customWidth="1"/>
    <col min="9728" max="9728" width="11.42578125" style="318" customWidth="1"/>
    <col min="9729" max="9730" width="9.140625" style="318"/>
    <col min="9731" max="9731" width="11" style="318" customWidth="1"/>
    <col min="9732" max="9975" width="9.140625" style="318"/>
    <col min="9976" max="9976" width="7.5703125" style="318" customWidth="1"/>
    <col min="9977" max="9977" width="7.140625" style="318" customWidth="1"/>
    <col min="9978" max="9978" width="9.140625" style="318"/>
    <col min="9979" max="9979" width="12.140625" style="318" customWidth="1"/>
    <col min="9980" max="9980" width="12.7109375" style="318" customWidth="1"/>
    <col min="9981" max="9981" width="10.7109375" style="318" customWidth="1"/>
    <col min="9982" max="9983" width="11.5703125" style="318" customWidth="1"/>
    <col min="9984" max="9984" width="11.42578125" style="318" customWidth="1"/>
    <col min="9985" max="9986" width="9.140625" style="318"/>
    <col min="9987" max="9987" width="11" style="318" customWidth="1"/>
    <col min="9988" max="10231" width="9.140625" style="318"/>
    <col min="10232" max="10232" width="7.5703125" style="318" customWidth="1"/>
    <col min="10233" max="10233" width="7.140625" style="318" customWidth="1"/>
    <col min="10234" max="10234" width="9.140625" style="318"/>
    <col min="10235" max="10235" width="12.140625" style="318" customWidth="1"/>
    <col min="10236" max="10236" width="12.7109375" style="318" customWidth="1"/>
    <col min="10237" max="10237" width="10.7109375" style="318" customWidth="1"/>
    <col min="10238" max="10239" width="11.5703125" style="318" customWidth="1"/>
    <col min="10240" max="10240" width="11.42578125" style="318" customWidth="1"/>
    <col min="10241" max="10242" width="9.140625" style="318"/>
    <col min="10243" max="10243" width="11" style="318" customWidth="1"/>
    <col min="10244" max="10487" width="9.140625" style="318"/>
    <col min="10488" max="10488" width="7.5703125" style="318" customWidth="1"/>
    <col min="10489" max="10489" width="7.140625" style="318" customWidth="1"/>
    <col min="10490" max="10490" width="9.140625" style="318"/>
    <col min="10491" max="10491" width="12.140625" style="318" customWidth="1"/>
    <col min="10492" max="10492" width="12.7109375" style="318" customWidth="1"/>
    <col min="10493" max="10493" width="10.7109375" style="318" customWidth="1"/>
    <col min="10494" max="10495" width="11.5703125" style="318" customWidth="1"/>
    <col min="10496" max="10496" width="11.42578125" style="318" customWidth="1"/>
    <col min="10497" max="10498" width="9.140625" style="318"/>
    <col min="10499" max="10499" width="11" style="318" customWidth="1"/>
    <col min="10500" max="10743" width="9.140625" style="318"/>
    <col min="10744" max="10744" width="7.5703125" style="318" customWidth="1"/>
    <col min="10745" max="10745" width="7.140625" style="318" customWidth="1"/>
    <col min="10746" max="10746" width="9.140625" style="318"/>
    <col min="10747" max="10747" width="12.140625" style="318" customWidth="1"/>
    <col min="10748" max="10748" width="12.7109375" style="318" customWidth="1"/>
    <col min="10749" max="10749" width="10.7109375" style="318" customWidth="1"/>
    <col min="10750" max="10751" width="11.5703125" style="318" customWidth="1"/>
    <col min="10752" max="10752" width="11.42578125" style="318" customWidth="1"/>
    <col min="10753" max="10754" width="9.140625" style="318"/>
    <col min="10755" max="10755" width="11" style="318" customWidth="1"/>
    <col min="10756" max="10999" width="9.140625" style="318"/>
    <col min="11000" max="11000" width="7.5703125" style="318" customWidth="1"/>
    <col min="11001" max="11001" width="7.140625" style="318" customWidth="1"/>
    <col min="11002" max="11002" width="9.140625" style="318"/>
    <col min="11003" max="11003" width="12.140625" style="318" customWidth="1"/>
    <col min="11004" max="11004" width="12.7109375" style="318" customWidth="1"/>
    <col min="11005" max="11005" width="10.7109375" style="318" customWidth="1"/>
    <col min="11006" max="11007" width="11.5703125" style="318" customWidth="1"/>
    <col min="11008" max="11008" width="11.42578125" style="318" customWidth="1"/>
    <col min="11009" max="11010" width="9.140625" style="318"/>
    <col min="11011" max="11011" width="11" style="318" customWidth="1"/>
    <col min="11012" max="11255" width="9.140625" style="318"/>
    <col min="11256" max="11256" width="7.5703125" style="318" customWidth="1"/>
    <col min="11257" max="11257" width="7.140625" style="318" customWidth="1"/>
    <col min="11258" max="11258" width="9.140625" style="318"/>
    <col min="11259" max="11259" width="12.140625" style="318" customWidth="1"/>
    <col min="11260" max="11260" width="12.7109375" style="318" customWidth="1"/>
    <col min="11261" max="11261" width="10.7109375" style="318" customWidth="1"/>
    <col min="11262" max="11263" width="11.5703125" style="318" customWidth="1"/>
    <col min="11264" max="11264" width="11.42578125" style="318" customWidth="1"/>
    <col min="11265" max="11266" width="9.140625" style="318"/>
    <col min="11267" max="11267" width="11" style="318" customWidth="1"/>
    <col min="11268" max="11511" width="9.140625" style="318"/>
    <col min="11512" max="11512" width="7.5703125" style="318" customWidth="1"/>
    <col min="11513" max="11513" width="7.140625" style="318" customWidth="1"/>
    <col min="11514" max="11514" width="9.140625" style="318"/>
    <col min="11515" max="11515" width="12.140625" style="318" customWidth="1"/>
    <col min="11516" max="11516" width="12.7109375" style="318" customWidth="1"/>
    <col min="11517" max="11517" width="10.7109375" style="318" customWidth="1"/>
    <col min="11518" max="11519" width="11.5703125" style="318" customWidth="1"/>
    <col min="11520" max="11520" width="11.42578125" style="318" customWidth="1"/>
    <col min="11521" max="11522" width="9.140625" style="318"/>
    <col min="11523" max="11523" width="11" style="318" customWidth="1"/>
    <col min="11524" max="11767" width="9.140625" style="318"/>
    <col min="11768" max="11768" width="7.5703125" style="318" customWidth="1"/>
    <col min="11769" max="11769" width="7.140625" style="318" customWidth="1"/>
    <col min="11770" max="11770" width="9.140625" style="318"/>
    <col min="11771" max="11771" width="12.140625" style="318" customWidth="1"/>
    <col min="11772" max="11772" width="12.7109375" style="318" customWidth="1"/>
    <col min="11773" max="11773" width="10.7109375" style="318" customWidth="1"/>
    <col min="11774" max="11775" width="11.5703125" style="318" customWidth="1"/>
    <col min="11776" max="11776" width="11.42578125" style="318" customWidth="1"/>
    <col min="11777" max="11778" width="9.140625" style="318"/>
    <col min="11779" max="11779" width="11" style="318" customWidth="1"/>
    <col min="11780" max="12023" width="9.140625" style="318"/>
    <col min="12024" max="12024" width="7.5703125" style="318" customWidth="1"/>
    <col min="12025" max="12025" width="7.140625" style="318" customWidth="1"/>
    <col min="12026" max="12026" width="9.140625" style="318"/>
    <col min="12027" max="12027" width="12.140625" style="318" customWidth="1"/>
    <col min="12028" max="12028" width="12.7109375" style="318" customWidth="1"/>
    <col min="12029" max="12029" width="10.7109375" style="318" customWidth="1"/>
    <col min="12030" max="12031" width="11.5703125" style="318" customWidth="1"/>
    <col min="12032" max="12032" width="11.42578125" style="318" customWidth="1"/>
    <col min="12033" max="12034" width="9.140625" style="318"/>
    <col min="12035" max="12035" width="11" style="318" customWidth="1"/>
    <col min="12036" max="12279" width="9.140625" style="318"/>
    <col min="12280" max="12280" width="7.5703125" style="318" customWidth="1"/>
    <col min="12281" max="12281" width="7.140625" style="318" customWidth="1"/>
    <col min="12282" max="12282" width="9.140625" style="318"/>
    <col min="12283" max="12283" width="12.140625" style="318" customWidth="1"/>
    <col min="12284" max="12284" width="12.7109375" style="318" customWidth="1"/>
    <col min="12285" max="12285" width="10.7109375" style="318" customWidth="1"/>
    <col min="12286" max="12287" width="11.5703125" style="318" customWidth="1"/>
    <col min="12288" max="12288" width="11.42578125" style="318" customWidth="1"/>
    <col min="12289" max="12290" width="9.140625" style="318"/>
    <col min="12291" max="12291" width="11" style="318" customWidth="1"/>
    <col min="12292" max="12535" width="9.140625" style="318"/>
    <col min="12536" max="12536" width="7.5703125" style="318" customWidth="1"/>
    <col min="12537" max="12537" width="7.140625" style="318" customWidth="1"/>
    <col min="12538" max="12538" width="9.140625" style="318"/>
    <col min="12539" max="12539" width="12.140625" style="318" customWidth="1"/>
    <col min="12540" max="12540" width="12.7109375" style="318" customWidth="1"/>
    <col min="12541" max="12541" width="10.7109375" style="318" customWidth="1"/>
    <col min="12542" max="12543" width="11.5703125" style="318" customWidth="1"/>
    <col min="12544" max="12544" width="11.42578125" style="318" customWidth="1"/>
    <col min="12545" max="12546" width="9.140625" style="318"/>
    <col min="12547" max="12547" width="11" style="318" customWidth="1"/>
    <col min="12548" max="12791" width="9.140625" style="318"/>
    <col min="12792" max="12792" width="7.5703125" style="318" customWidth="1"/>
    <col min="12793" max="12793" width="7.140625" style="318" customWidth="1"/>
    <col min="12794" max="12794" width="9.140625" style="318"/>
    <col min="12795" max="12795" width="12.140625" style="318" customWidth="1"/>
    <col min="12796" max="12796" width="12.7109375" style="318" customWidth="1"/>
    <col min="12797" max="12797" width="10.7109375" style="318" customWidth="1"/>
    <col min="12798" max="12799" width="11.5703125" style="318" customWidth="1"/>
    <col min="12800" max="12800" width="11.42578125" style="318" customWidth="1"/>
    <col min="12801" max="12802" width="9.140625" style="318"/>
    <col min="12803" max="12803" width="11" style="318" customWidth="1"/>
    <col min="12804" max="13047" width="9.140625" style="318"/>
    <col min="13048" max="13048" width="7.5703125" style="318" customWidth="1"/>
    <col min="13049" max="13049" width="7.140625" style="318" customWidth="1"/>
    <col min="13050" max="13050" width="9.140625" style="318"/>
    <col min="13051" max="13051" width="12.140625" style="318" customWidth="1"/>
    <col min="13052" max="13052" width="12.7109375" style="318" customWidth="1"/>
    <col min="13053" max="13053" width="10.7109375" style="318" customWidth="1"/>
    <col min="13054" max="13055" width="11.5703125" style="318" customWidth="1"/>
    <col min="13056" max="13056" width="11.42578125" style="318" customWidth="1"/>
    <col min="13057" max="13058" width="9.140625" style="318"/>
    <col min="13059" max="13059" width="11" style="318" customWidth="1"/>
    <col min="13060" max="13303" width="9.140625" style="318"/>
    <col min="13304" max="13304" width="7.5703125" style="318" customWidth="1"/>
    <col min="13305" max="13305" width="7.140625" style="318" customWidth="1"/>
    <col min="13306" max="13306" width="9.140625" style="318"/>
    <col min="13307" max="13307" width="12.140625" style="318" customWidth="1"/>
    <col min="13308" max="13308" width="12.7109375" style="318" customWidth="1"/>
    <col min="13309" max="13309" width="10.7109375" style="318" customWidth="1"/>
    <col min="13310" max="13311" width="11.5703125" style="318" customWidth="1"/>
    <col min="13312" max="13312" width="11.42578125" style="318" customWidth="1"/>
    <col min="13313" max="13314" width="9.140625" style="318"/>
    <col min="13315" max="13315" width="11" style="318" customWidth="1"/>
    <col min="13316" max="13559" width="9.140625" style="318"/>
    <col min="13560" max="13560" width="7.5703125" style="318" customWidth="1"/>
    <col min="13561" max="13561" width="7.140625" style="318" customWidth="1"/>
    <col min="13562" max="13562" width="9.140625" style="318"/>
    <col min="13563" max="13563" width="12.140625" style="318" customWidth="1"/>
    <col min="13564" max="13564" width="12.7109375" style="318" customWidth="1"/>
    <col min="13565" max="13565" width="10.7109375" style="318" customWidth="1"/>
    <col min="13566" max="13567" width="11.5703125" style="318" customWidth="1"/>
    <col min="13568" max="13568" width="11.42578125" style="318" customWidth="1"/>
    <col min="13569" max="13570" width="9.140625" style="318"/>
    <col min="13571" max="13571" width="11" style="318" customWidth="1"/>
    <col min="13572" max="13815" width="9.140625" style="318"/>
    <col min="13816" max="13816" width="7.5703125" style="318" customWidth="1"/>
    <col min="13817" max="13817" width="7.140625" style="318" customWidth="1"/>
    <col min="13818" max="13818" width="9.140625" style="318"/>
    <col min="13819" max="13819" width="12.140625" style="318" customWidth="1"/>
    <col min="13820" max="13820" width="12.7109375" style="318" customWidth="1"/>
    <col min="13821" max="13821" width="10.7109375" style="318" customWidth="1"/>
    <col min="13822" max="13823" width="11.5703125" style="318" customWidth="1"/>
    <col min="13824" max="13824" width="11.42578125" style="318" customWidth="1"/>
    <col min="13825" max="13826" width="9.140625" style="318"/>
    <col min="13827" max="13827" width="11" style="318" customWidth="1"/>
    <col min="13828" max="14071" width="9.140625" style="318"/>
    <col min="14072" max="14072" width="7.5703125" style="318" customWidth="1"/>
    <col min="14073" max="14073" width="7.140625" style="318" customWidth="1"/>
    <col min="14074" max="14074" width="9.140625" style="318"/>
    <col min="14075" max="14075" width="12.140625" style="318" customWidth="1"/>
    <col min="14076" max="14076" width="12.7109375" style="318" customWidth="1"/>
    <col min="14077" max="14077" width="10.7109375" style="318" customWidth="1"/>
    <col min="14078" max="14079" width="11.5703125" style="318" customWidth="1"/>
    <col min="14080" max="14080" width="11.42578125" style="318" customWidth="1"/>
    <col min="14081" max="14082" width="9.140625" style="318"/>
    <col min="14083" max="14083" width="11" style="318" customWidth="1"/>
    <col min="14084" max="14327" width="9.140625" style="318"/>
    <col min="14328" max="14328" width="7.5703125" style="318" customWidth="1"/>
    <col min="14329" max="14329" width="7.140625" style="318" customWidth="1"/>
    <col min="14330" max="14330" width="9.140625" style="318"/>
    <col min="14331" max="14331" width="12.140625" style="318" customWidth="1"/>
    <col min="14332" max="14332" width="12.7109375" style="318" customWidth="1"/>
    <col min="14333" max="14333" width="10.7109375" style="318" customWidth="1"/>
    <col min="14334" max="14335" width="11.5703125" style="318" customWidth="1"/>
    <col min="14336" max="14336" width="11.42578125" style="318" customWidth="1"/>
    <col min="14337" max="14338" width="9.140625" style="318"/>
    <col min="14339" max="14339" width="11" style="318" customWidth="1"/>
    <col min="14340" max="14583" width="9.140625" style="318"/>
    <col min="14584" max="14584" width="7.5703125" style="318" customWidth="1"/>
    <col min="14585" max="14585" width="7.140625" style="318" customWidth="1"/>
    <col min="14586" max="14586" width="9.140625" style="318"/>
    <col min="14587" max="14587" width="12.140625" style="318" customWidth="1"/>
    <col min="14588" max="14588" width="12.7109375" style="318" customWidth="1"/>
    <col min="14589" max="14589" width="10.7109375" style="318" customWidth="1"/>
    <col min="14590" max="14591" width="11.5703125" style="318" customWidth="1"/>
    <col min="14592" max="14592" width="11.42578125" style="318" customWidth="1"/>
    <col min="14593" max="14594" width="9.140625" style="318"/>
    <col min="14595" max="14595" width="11" style="318" customWidth="1"/>
    <col min="14596" max="14839" width="9.140625" style="318"/>
    <col min="14840" max="14840" width="7.5703125" style="318" customWidth="1"/>
    <col min="14841" max="14841" width="7.140625" style="318" customWidth="1"/>
    <col min="14842" max="14842" width="9.140625" style="318"/>
    <col min="14843" max="14843" width="12.140625" style="318" customWidth="1"/>
    <col min="14844" max="14844" width="12.7109375" style="318" customWidth="1"/>
    <col min="14845" max="14845" width="10.7109375" style="318" customWidth="1"/>
    <col min="14846" max="14847" width="11.5703125" style="318" customWidth="1"/>
    <col min="14848" max="14848" width="11.42578125" style="318" customWidth="1"/>
    <col min="14849" max="14850" width="9.140625" style="318"/>
    <col min="14851" max="14851" width="11" style="318" customWidth="1"/>
    <col min="14852" max="15095" width="9.140625" style="318"/>
    <col min="15096" max="15096" width="7.5703125" style="318" customWidth="1"/>
    <col min="15097" max="15097" width="7.140625" style="318" customWidth="1"/>
    <col min="15098" max="15098" width="9.140625" style="318"/>
    <col min="15099" max="15099" width="12.140625" style="318" customWidth="1"/>
    <col min="15100" max="15100" width="12.7109375" style="318" customWidth="1"/>
    <col min="15101" max="15101" width="10.7109375" style="318" customWidth="1"/>
    <col min="15102" max="15103" width="11.5703125" style="318" customWidth="1"/>
    <col min="15104" max="15104" width="11.42578125" style="318" customWidth="1"/>
    <col min="15105" max="15106" width="9.140625" style="318"/>
    <col min="15107" max="15107" width="11" style="318" customWidth="1"/>
    <col min="15108" max="15351" width="9.140625" style="318"/>
    <col min="15352" max="15352" width="7.5703125" style="318" customWidth="1"/>
    <col min="15353" max="15353" width="7.140625" style="318" customWidth="1"/>
    <col min="15354" max="15354" width="9.140625" style="318"/>
    <col min="15355" max="15355" width="12.140625" style="318" customWidth="1"/>
    <col min="15356" max="15356" width="12.7109375" style="318" customWidth="1"/>
    <col min="15357" max="15357" width="10.7109375" style="318" customWidth="1"/>
    <col min="15358" max="15359" width="11.5703125" style="318" customWidth="1"/>
    <col min="15360" max="15360" width="11.42578125" style="318" customWidth="1"/>
    <col min="15361" max="15362" width="9.140625" style="318"/>
    <col min="15363" max="15363" width="11" style="318" customWidth="1"/>
    <col min="15364" max="15607" width="9.140625" style="318"/>
    <col min="15608" max="15608" width="7.5703125" style="318" customWidth="1"/>
    <col min="15609" max="15609" width="7.140625" style="318" customWidth="1"/>
    <col min="15610" max="15610" width="9.140625" style="318"/>
    <col min="15611" max="15611" width="12.140625" style="318" customWidth="1"/>
    <col min="15612" max="15612" width="12.7109375" style="318" customWidth="1"/>
    <col min="15613" max="15613" width="10.7109375" style="318" customWidth="1"/>
    <col min="15614" max="15615" width="11.5703125" style="318" customWidth="1"/>
    <col min="15616" max="15616" width="11.42578125" style="318" customWidth="1"/>
    <col min="15617" max="15618" width="9.140625" style="318"/>
    <col min="15619" max="15619" width="11" style="318" customWidth="1"/>
    <col min="15620" max="15863" width="9.140625" style="318"/>
    <col min="15864" max="15864" width="7.5703125" style="318" customWidth="1"/>
    <col min="15865" max="15865" width="7.140625" style="318" customWidth="1"/>
    <col min="15866" max="15866" width="9.140625" style="318"/>
    <col min="15867" max="15867" width="12.140625" style="318" customWidth="1"/>
    <col min="15868" max="15868" width="12.7109375" style="318" customWidth="1"/>
    <col min="15869" max="15869" width="10.7109375" style="318" customWidth="1"/>
    <col min="15870" max="15871" width="11.5703125" style="318" customWidth="1"/>
    <col min="15872" max="15872" width="11.42578125" style="318" customWidth="1"/>
    <col min="15873" max="15874" width="9.140625" style="318"/>
    <col min="15875" max="15875" width="11" style="318" customWidth="1"/>
    <col min="15876" max="16119" width="9.140625" style="318"/>
    <col min="16120" max="16120" width="7.5703125" style="318" customWidth="1"/>
    <col min="16121" max="16121" width="7.140625" style="318" customWidth="1"/>
    <col min="16122" max="16122" width="9.140625" style="318"/>
    <col min="16123" max="16123" width="12.140625" style="318" customWidth="1"/>
    <col min="16124" max="16124" width="12.7109375" style="318" customWidth="1"/>
    <col min="16125" max="16125" width="10.7109375" style="318" customWidth="1"/>
    <col min="16126" max="16127" width="11.5703125" style="318" customWidth="1"/>
    <col min="16128" max="16128" width="11.42578125" style="318" customWidth="1"/>
    <col min="16129" max="16130" width="9.140625" style="318"/>
    <col min="16131" max="16131" width="11" style="318" customWidth="1"/>
    <col min="16132" max="16384" width="9.140625" style="318"/>
  </cols>
  <sheetData>
    <row r="1" spans="1:10" ht="25.5" thickBot="1">
      <c r="A1" s="866" t="s">
        <v>821</v>
      </c>
      <c r="B1" s="866"/>
      <c r="C1" s="866"/>
      <c r="D1" s="866"/>
      <c r="E1" s="866"/>
      <c r="F1" s="866"/>
      <c r="G1" s="866"/>
      <c r="H1" s="866"/>
      <c r="I1" s="866"/>
    </row>
    <row r="2" spans="1:10" ht="21.75" customHeight="1">
      <c r="A2" s="867" t="s">
        <v>822</v>
      </c>
      <c r="B2" s="869" t="s">
        <v>823</v>
      </c>
      <c r="C2" s="869"/>
      <c r="D2" s="870" t="s">
        <v>49</v>
      </c>
      <c r="E2" s="869" t="s">
        <v>2140</v>
      </c>
      <c r="F2" s="869"/>
      <c r="G2" s="869"/>
      <c r="H2" s="869"/>
      <c r="I2" s="872" t="s">
        <v>51</v>
      </c>
      <c r="J2" s="319"/>
    </row>
    <row r="3" spans="1:10" ht="33" customHeight="1" thickBot="1">
      <c r="A3" s="868"/>
      <c r="B3" s="320" t="s">
        <v>824</v>
      </c>
      <c r="C3" s="320" t="s">
        <v>825</v>
      </c>
      <c r="D3" s="871"/>
      <c r="E3" s="570" t="s">
        <v>2050</v>
      </c>
      <c r="F3" s="570" t="s">
        <v>2051</v>
      </c>
      <c r="G3" s="570" t="s">
        <v>2052</v>
      </c>
      <c r="H3" s="570" t="s">
        <v>2053</v>
      </c>
      <c r="I3" s="873"/>
      <c r="J3" s="322"/>
    </row>
    <row r="4" spans="1:10" ht="24" customHeight="1">
      <c r="A4" s="626" t="s">
        <v>2091</v>
      </c>
      <c r="B4" s="323">
        <v>16</v>
      </c>
      <c r="C4" s="323" t="s">
        <v>830</v>
      </c>
      <c r="D4" s="324" t="s">
        <v>831</v>
      </c>
      <c r="E4" s="325" t="s">
        <v>832</v>
      </c>
      <c r="F4" s="325" t="s">
        <v>832</v>
      </c>
      <c r="G4" s="325" t="s">
        <v>832</v>
      </c>
      <c r="H4" s="326">
        <v>23.92</v>
      </c>
      <c r="I4" s="863" t="s">
        <v>2116</v>
      </c>
    </row>
    <row r="5" spans="1:10" ht="21.75">
      <c r="A5" s="327">
        <v>2</v>
      </c>
      <c r="B5" s="328">
        <v>20</v>
      </c>
      <c r="C5" s="328" t="s">
        <v>833</v>
      </c>
      <c r="D5" s="329" t="s">
        <v>831</v>
      </c>
      <c r="E5" s="330" t="s">
        <v>832</v>
      </c>
      <c r="F5" s="330" t="s">
        <v>832</v>
      </c>
      <c r="G5" s="330" t="s">
        <v>832</v>
      </c>
      <c r="H5" s="331">
        <v>34.840000000000003</v>
      </c>
      <c r="I5" s="864"/>
    </row>
    <row r="6" spans="1:10" ht="21.75">
      <c r="A6" s="327">
        <v>3</v>
      </c>
      <c r="B6" s="328">
        <v>25</v>
      </c>
      <c r="C6" s="328" t="s">
        <v>834</v>
      </c>
      <c r="D6" s="329" t="s">
        <v>831</v>
      </c>
      <c r="E6" s="330" t="s">
        <v>832</v>
      </c>
      <c r="F6" s="330" t="s">
        <v>832</v>
      </c>
      <c r="G6" s="330" t="s">
        <v>832</v>
      </c>
      <c r="H6" s="331">
        <v>52.52</v>
      </c>
      <c r="I6" s="864"/>
    </row>
    <row r="7" spans="1:10" ht="21.75">
      <c r="A7" s="327">
        <v>4</v>
      </c>
      <c r="B7" s="328">
        <v>32</v>
      </c>
      <c r="C7" s="328" t="s">
        <v>835</v>
      </c>
      <c r="D7" s="329" t="s">
        <v>831</v>
      </c>
      <c r="E7" s="330" t="s">
        <v>832</v>
      </c>
      <c r="F7" s="330" t="s">
        <v>832</v>
      </c>
      <c r="G7" s="331">
        <v>58.76</v>
      </c>
      <c r="H7" s="331">
        <v>86.84</v>
      </c>
      <c r="I7" s="864"/>
    </row>
    <row r="8" spans="1:10" ht="21.75">
      <c r="A8" s="327">
        <v>5</v>
      </c>
      <c r="B8" s="328">
        <v>40</v>
      </c>
      <c r="C8" s="328" t="s">
        <v>836</v>
      </c>
      <c r="D8" s="329" t="s">
        <v>831</v>
      </c>
      <c r="E8" s="330" t="s">
        <v>832</v>
      </c>
      <c r="F8" s="331">
        <v>62.75</v>
      </c>
      <c r="G8" s="331">
        <v>87.5</v>
      </c>
      <c r="H8" s="331">
        <v>128.5</v>
      </c>
      <c r="I8" s="864"/>
    </row>
    <row r="9" spans="1:10" ht="21.75">
      <c r="A9" s="327">
        <v>6</v>
      </c>
      <c r="B9" s="328">
        <v>50</v>
      </c>
      <c r="C9" s="328" t="s">
        <v>837</v>
      </c>
      <c r="D9" s="329" t="s">
        <v>831</v>
      </c>
      <c r="E9" s="330" t="s">
        <v>832</v>
      </c>
      <c r="F9" s="331">
        <v>94.5</v>
      </c>
      <c r="G9" s="331">
        <v>135.5</v>
      </c>
      <c r="H9" s="331">
        <v>199</v>
      </c>
      <c r="I9" s="864"/>
    </row>
    <row r="10" spans="1:10" ht="21.75">
      <c r="A10" s="327">
        <v>7</v>
      </c>
      <c r="B10" s="328">
        <v>63</v>
      </c>
      <c r="C10" s="328" t="s">
        <v>838</v>
      </c>
      <c r="D10" s="329" t="s">
        <v>831</v>
      </c>
      <c r="E10" s="331">
        <v>100.75</v>
      </c>
      <c r="F10" s="331">
        <v>146.25</v>
      </c>
      <c r="G10" s="331">
        <v>212.5</v>
      </c>
      <c r="H10" s="331">
        <v>317.25</v>
      </c>
      <c r="I10" s="864"/>
    </row>
    <row r="11" spans="1:10" ht="21.75">
      <c r="A11" s="327">
        <v>8</v>
      </c>
      <c r="B11" s="328">
        <v>75</v>
      </c>
      <c r="C11" s="328" t="s">
        <v>839</v>
      </c>
      <c r="D11" s="329" t="s">
        <v>831</v>
      </c>
      <c r="E11" s="331">
        <v>139.25</v>
      </c>
      <c r="F11" s="331">
        <v>211.5</v>
      </c>
      <c r="G11" s="331">
        <v>297.75</v>
      </c>
      <c r="H11" s="331">
        <v>445.5</v>
      </c>
      <c r="I11" s="864"/>
    </row>
    <row r="12" spans="1:10" ht="21.75">
      <c r="A12" s="327">
        <v>9</v>
      </c>
      <c r="B12" s="328">
        <v>90</v>
      </c>
      <c r="C12" s="328" t="s">
        <v>840</v>
      </c>
      <c r="D12" s="329" t="s">
        <v>831</v>
      </c>
      <c r="E12" s="331">
        <v>199.75</v>
      </c>
      <c r="F12" s="331">
        <v>305</v>
      </c>
      <c r="G12" s="331">
        <v>429.25</v>
      </c>
      <c r="H12" s="331">
        <v>642</v>
      </c>
      <c r="I12" s="864"/>
    </row>
    <row r="13" spans="1:10" ht="21.75">
      <c r="A13" s="327">
        <v>10</v>
      </c>
      <c r="B13" s="328">
        <v>110</v>
      </c>
      <c r="C13" s="328" t="s">
        <v>841</v>
      </c>
      <c r="D13" s="329" t="s">
        <v>831</v>
      </c>
      <c r="E13" s="331">
        <v>296.25</v>
      </c>
      <c r="F13" s="331">
        <v>425.75</v>
      </c>
      <c r="G13" s="331">
        <v>636.25</v>
      </c>
      <c r="H13" s="331">
        <v>950.25</v>
      </c>
      <c r="I13" s="864"/>
    </row>
    <row r="14" spans="1:10" ht="21.75">
      <c r="A14" s="327">
        <v>11</v>
      </c>
      <c r="B14" s="328">
        <v>125</v>
      </c>
      <c r="C14" s="328" t="s">
        <v>842</v>
      </c>
      <c r="D14" s="329" t="s">
        <v>831</v>
      </c>
      <c r="E14" s="331">
        <v>382.5</v>
      </c>
      <c r="F14" s="331">
        <v>572.25</v>
      </c>
      <c r="G14" s="331">
        <v>823.25</v>
      </c>
      <c r="H14" s="331">
        <v>1240.5</v>
      </c>
      <c r="I14" s="864"/>
    </row>
    <row r="15" spans="1:10" ht="21.75">
      <c r="A15" s="327">
        <v>12</v>
      </c>
      <c r="B15" s="328">
        <v>140</v>
      </c>
      <c r="C15" s="328" t="s">
        <v>843</v>
      </c>
      <c r="D15" s="329" t="s">
        <v>831</v>
      </c>
      <c r="E15" s="331">
        <v>474.25</v>
      </c>
      <c r="F15" s="331">
        <v>725.25</v>
      </c>
      <c r="G15" s="331">
        <v>1037.5</v>
      </c>
      <c r="H15" s="331">
        <v>1552.25</v>
      </c>
      <c r="I15" s="864"/>
    </row>
    <row r="16" spans="1:10" ht="21.75">
      <c r="A16" s="327">
        <v>13</v>
      </c>
      <c r="B16" s="328">
        <v>160</v>
      </c>
      <c r="C16" s="328" t="s">
        <v>844</v>
      </c>
      <c r="D16" s="329" t="s">
        <v>831</v>
      </c>
      <c r="E16" s="331">
        <v>613.25</v>
      </c>
      <c r="F16" s="331">
        <v>943.25</v>
      </c>
      <c r="G16" s="331">
        <v>1338.75</v>
      </c>
      <c r="H16" s="331">
        <v>2019.75</v>
      </c>
      <c r="I16" s="864"/>
    </row>
    <row r="17" spans="1:9" ht="21.75">
      <c r="A17" s="327">
        <v>14</v>
      </c>
      <c r="B17" s="328">
        <v>180</v>
      </c>
      <c r="C17" s="328" t="s">
        <v>845</v>
      </c>
      <c r="D17" s="329" t="s">
        <v>831</v>
      </c>
      <c r="E17" s="331">
        <v>787</v>
      </c>
      <c r="F17" s="331">
        <v>1190.5</v>
      </c>
      <c r="G17" s="331">
        <v>1700</v>
      </c>
      <c r="H17" s="331">
        <v>2564</v>
      </c>
      <c r="I17" s="864"/>
    </row>
    <row r="18" spans="1:9" ht="21.75">
      <c r="A18" s="327">
        <v>15</v>
      </c>
      <c r="B18" s="332">
        <v>200</v>
      </c>
      <c r="C18" s="328" t="s">
        <v>846</v>
      </c>
      <c r="D18" s="329" t="s">
        <v>831</v>
      </c>
      <c r="E18" s="331">
        <v>968.75</v>
      </c>
      <c r="F18" s="331">
        <v>1472.5</v>
      </c>
      <c r="G18" s="331">
        <v>2097.75</v>
      </c>
      <c r="H18" s="331">
        <v>3155</v>
      </c>
      <c r="I18" s="864"/>
    </row>
    <row r="19" spans="1:9" ht="21.75">
      <c r="A19" s="327">
        <v>16</v>
      </c>
      <c r="B19" s="332">
        <v>225</v>
      </c>
      <c r="C19" s="328" t="s">
        <v>847</v>
      </c>
      <c r="D19" s="329" t="s">
        <v>831</v>
      </c>
      <c r="E19" s="331">
        <v>1205.5</v>
      </c>
      <c r="F19" s="331">
        <v>1861.25</v>
      </c>
      <c r="G19" s="331">
        <v>2636</v>
      </c>
      <c r="H19" s="331">
        <v>4003.5</v>
      </c>
      <c r="I19" s="864"/>
    </row>
    <row r="20" spans="1:9" ht="21.75">
      <c r="A20" s="327">
        <v>17</v>
      </c>
      <c r="B20" s="332">
        <v>250</v>
      </c>
      <c r="C20" s="328" t="s">
        <v>848</v>
      </c>
      <c r="D20" s="329" t="s">
        <v>831</v>
      </c>
      <c r="E20" s="331">
        <v>1503</v>
      </c>
      <c r="F20" s="331">
        <v>2296.75</v>
      </c>
      <c r="G20" s="331">
        <v>3260.25</v>
      </c>
      <c r="H20" s="331">
        <v>4939.25</v>
      </c>
      <c r="I20" s="864"/>
    </row>
    <row r="21" spans="1:9" ht="21.75">
      <c r="A21" s="327">
        <v>18</v>
      </c>
      <c r="B21" s="332">
        <v>280</v>
      </c>
      <c r="C21" s="328" t="s">
        <v>849</v>
      </c>
      <c r="D21" s="329" t="s">
        <v>831</v>
      </c>
      <c r="E21" s="331">
        <v>1867.75</v>
      </c>
      <c r="F21" s="331">
        <v>2863.75</v>
      </c>
      <c r="G21" s="331">
        <v>4081.75</v>
      </c>
      <c r="H21" s="331">
        <v>6177</v>
      </c>
      <c r="I21" s="864"/>
    </row>
    <row r="22" spans="1:9" ht="21.75">
      <c r="A22" s="327">
        <v>19</v>
      </c>
      <c r="B22" s="332">
        <v>315</v>
      </c>
      <c r="C22" s="328" t="s">
        <v>850</v>
      </c>
      <c r="D22" s="329" t="s">
        <v>831</v>
      </c>
      <c r="E22" s="331">
        <v>2448.42</v>
      </c>
      <c r="F22" s="331">
        <v>3772.08</v>
      </c>
      <c r="G22" s="331">
        <v>5380.44</v>
      </c>
      <c r="H22" s="331">
        <v>8101.6</v>
      </c>
      <c r="I22" s="864"/>
    </row>
    <row r="23" spans="1:9" ht="21.75">
      <c r="A23" s="327">
        <v>20</v>
      </c>
      <c r="B23" s="332">
        <v>355</v>
      </c>
      <c r="C23" s="328" t="s">
        <v>851</v>
      </c>
      <c r="D23" s="329" t="s">
        <v>831</v>
      </c>
      <c r="E23" s="331">
        <v>3108.82</v>
      </c>
      <c r="F23" s="331">
        <v>4779.32</v>
      </c>
      <c r="G23" s="331">
        <v>6823.18</v>
      </c>
      <c r="H23" s="330">
        <v>10305.1</v>
      </c>
      <c r="I23" s="864"/>
    </row>
    <row r="24" spans="1:9" ht="22.5" thickBot="1">
      <c r="A24" s="333">
        <v>21</v>
      </c>
      <c r="B24" s="334">
        <v>400</v>
      </c>
      <c r="C24" s="334" t="s">
        <v>852</v>
      </c>
      <c r="D24" s="335" t="s">
        <v>831</v>
      </c>
      <c r="E24" s="336">
        <v>3973.06</v>
      </c>
      <c r="F24" s="336">
        <v>6068.92</v>
      </c>
      <c r="G24" s="336">
        <v>8660.34</v>
      </c>
      <c r="H24" s="763">
        <v>13089.44</v>
      </c>
      <c r="I24" s="865"/>
    </row>
    <row r="25" spans="1:9" ht="21">
      <c r="A25" s="337"/>
    </row>
    <row r="26" spans="1:9" ht="21">
      <c r="A26" s="337"/>
    </row>
    <row r="27" spans="1:9" ht="21">
      <c r="A27" s="337"/>
    </row>
    <row r="28" spans="1:9" ht="21">
      <c r="A28" s="337"/>
    </row>
    <row r="29" spans="1:9" ht="21">
      <c r="A29" s="337"/>
    </row>
    <row r="30" spans="1:9" ht="21">
      <c r="A30" s="337"/>
    </row>
    <row r="31" spans="1:9" ht="21">
      <c r="A31" s="337"/>
    </row>
    <row r="32" spans="1:9" ht="21">
      <c r="A32" s="337"/>
    </row>
    <row r="33" spans="1:1" ht="21">
      <c r="A33" s="337"/>
    </row>
    <row r="34" spans="1:1" ht="21">
      <c r="A34" s="337"/>
    </row>
    <row r="35" spans="1:1" ht="21">
      <c r="A35" s="337"/>
    </row>
    <row r="36" spans="1:1" ht="21">
      <c r="A36" s="337"/>
    </row>
    <row r="37" spans="1:1" ht="21">
      <c r="A37" s="337"/>
    </row>
    <row r="38" spans="1:1" ht="21">
      <c r="A38" s="337"/>
    </row>
    <row r="39" spans="1:1" ht="21">
      <c r="A39" s="337"/>
    </row>
    <row r="40" spans="1:1" ht="21">
      <c r="A40" s="337"/>
    </row>
    <row r="41" spans="1:1" ht="21">
      <c r="A41" s="337"/>
    </row>
    <row r="42" spans="1:1" ht="21">
      <c r="A42" s="337"/>
    </row>
    <row r="43" spans="1:1" ht="21">
      <c r="A43" s="337"/>
    </row>
    <row r="44" spans="1:1" ht="21">
      <c r="A44" s="337"/>
    </row>
    <row r="45" spans="1:1" ht="21">
      <c r="A45" s="337"/>
    </row>
    <row r="46" spans="1:1" ht="21">
      <c r="A46" s="337"/>
    </row>
    <row r="47" spans="1:1" ht="21">
      <c r="A47" s="337"/>
    </row>
    <row r="48" spans="1:1" ht="21">
      <c r="A48" s="337"/>
    </row>
    <row r="49" spans="1:1" ht="21">
      <c r="A49" s="337"/>
    </row>
    <row r="50" spans="1:1" ht="21">
      <c r="A50" s="337"/>
    </row>
    <row r="51" spans="1:1" ht="21">
      <c r="A51" s="337"/>
    </row>
    <row r="52" spans="1:1" ht="21">
      <c r="A52" s="337"/>
    </row>
    <row r="53" spans="1:1" ht="21">
      <c r="A53" s="337"/>
    </row>
    <row r="54" spans="1:1" ht="21">
      <c r="A54" s="337"/>
    </row>
    <row r="55" spans="1:1" ht="21">
      <c r="A55" s="337"/>
    </row>
    <row r="56" spans="1:1" ht="21">
      <c r="A56" s="337"/>
    </row>
    <row r="57" spans="1:1" ht="21">
      <c r="A57" s="337"/>
    </row>
    <row r="58" spans="1:1" ht="21">
      <c r="A58" s="337"/>
    </row>
    <row r="59" spans="1:1" ht="21">
      <c r="A59" s="337"/>
    </row>
    <row r="60" spans="1:1" ht="21">
      <c r="A60" s="337"/>
    </row>
    <row r="61" spans="1:1" ht="21">
      <c r="A61" s="337"/>
    </row>
    <row r="62" spans="1:1" ht="21">
      <c r="A62" s="337"/>
    </row>
    <row r="63" spans="1:1" ht="21">
      <c r="A63" s="337"/>
    </row>
    <row r="64" spans="1:1" ht="21">
      <c r="A64" s="337"/>
    </row>
    <row r="65" spans="1:1" ht="21">
      <c r="A65" s="337"/>
    </row>
    <row r="66" spans="1:1" ht="21">
      <c r="A66" s="337"/>
    </row>
    <row r="67" spans="1:1" ht="21">
      <c r="A67" s="337"/>
    </row>
    <row r="68" spans="1:1" ht="21">
      <c r="A68" s="337"/>
    </row>
    <row r="69" spans="1:1" ht="21">
      <c r="A69" s="337"/>
    </row>
    <row r="70" spans="1:1" ht="21">
      <c r="A70" s="337"/>
    </row>
    <row r="71" spans="1:1" ht="21">
      <c r="A71" s="337"/>
    </row>
    <row r="72" spans="1:1" ht="21">
      <c r="A72" s="337"/>
    </row>
    <row r="73" spans="1:1" ht="21">
      <c r="A73" s="337"/>
    </row>
    <row r="74" spans="1:1" ht="21">
      <c r="A74" s="337"/>
    </row>
    <row r="75" spans="1:1" ht="21">
      <c r="A75" s="337"/>
    </row>
    <row r="76" spans="1:1" ht="21">
      <c r="A76" s="337"/>
    </row>
    <row r="77" spans="1:1" ht="21">
      <c r="A77" s="337"/>
    </row>
    <row r="78" spans="1:1" ht="21">
      <c r="A78" s="337"/>
    </row>
    <row r="79" spans="1:1" ht="21">
      <c r="A79" s="337"/>
    </row>
    <row r="80" spans="1:1" ht="21">
      <c r="A80" s="337"/>
    </row>
    <row r="81" spans="1:1" ht="21">
      <c r="A81" s="337"/>
    </row>
    <row r="82" spans="1:1" ht="21">
      <c r="A82" s="337"/>
    </row>
    <row r="83" spans="1:1" ht="21">
      <c r="A83" s="337"/>
    </row>
    <row r="84" spans="1:1" ht="21">
      <c r="A84" s="337"/>
    </row>
    <row r="85" spans="1:1" ht="21">
      <c r="A85" s="337"/>
    </row>
    <row r="86" spans="1:1" ht="21">
      <c r="A86" s="337"/>
    </row>
    <row r="87" spans="1:1" ht="21">
      <c r="A87" s="337"/>
    </row>
    <row r="88" spans="1:1" ht="21">
      <c r="A88" s="337"/>
    </row>
    <row r="89" spans="1:1" ht="21">
      <c r="A89" s="337"/>
    </row>
    <row r="90" spans="1:1" ht="21">
      <c r="A90" s="337"/>
    </row>
    <row r="91" spans="1:1" ht="21">
      <c r="A91" s="337"/>
    </row>
    <row r="92" spans="1:1" ht="21">
      <c r="A92" s="337"/>
    </row>
    <row r="93" spans="1:1" ht="21">
      <c r="A93" s="337"/>
    </row>
    <row r="94" spans="1:1" ht="21">
      <c r="A94" s="337"/>
    </row>
    <row r="95" spans="1:1" ht="21">
      <c r="A95" s="337"/>
    </row>
    <row r="96" spans="1:1" ht="21">
      <c r="A96" s="337"/>
    </row>
    <row r="97" spans="1:1" ht="21">
      <c r="A97" s="337"/>
    </row>
    <row r="98" spans="1:1" ht="21">
      <c r="A98" s="337"/>
    </row>
    <row r="99" spans="1:1" ht="21">
      <c r="A99" s="337"/>
    </row>
  </sheetData>
  <mergeCells count="7">
    <mergeCell ref="I4:I24"/>
    <mergeCell ref="A1:I1"/>
    <mergeCell ref="A2:A3"/>
    <mergeCell ref="B2:C2"/>
    <mergeCell ref="D2:D3"/>
    <mergeCell ref="E2:H2"/>
    <mergeCell ref="I2:I3"/>
  </mergeCells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8"/>
  <sheetViews>
    <sheetView workbookViewId="0">
      <selection activeCell="P7" sqref="P7"/>
    </sheetView>
  </sheetViews>
  <sheetFormatPr defaultRowHeight="19.5"/>
  <cols>
    <col min="1" max="1" width="6.85546875" style="339" customWidth="1"/>
    <col min="2" max="2" width="9.140625" style="318" customWidth="1"/>
    <col min="3" max="3" width="11.85546875" style="318" customWidth="1"/>
    <col min="4" max="4" width="9.85546875" style="318" customWidth="1"/>
    <col min="5" max="5" width="13.42578125" style="318" customWidth="1"/>
    <col min="6" max="6" width="12.42578125" style="318" customWidth="1"/>
    <col min="7" max="7" width="13.85546875" style="318" customWidth="1"/>
    <col min="8" max="8" width="13.7109375" style="318" customWidth="1"/>
    <col min="9" max="9" width="8.5703125" style="318" customWidth="1"/>
    <col min="10" max="11" width="9.140625" style="318"/>
    <col min="12" max="12" width="12.42578125" style="318" hidden="1" customWidth="1"/>
    <col min="13" max="13" width="11.85546875" style="318" hidden="1" customWidth="1"/>
    <col min="14" max="14" width="12.28515625" style="318" hidden="1" customWidth="1"/>
    <col min="15" max="15" width="13.5703125" style="318" hidden="1" customWidth="1"/>
    <col min="16" max="255" width="9.140625" style="318"/>
    <col min="256" max="256" width="7.5703125" style="318" customWidth="1"/>
    <col min="257" max="257" width="7.140625" style="318" customWidth="1"/>
    <col min="258" max="258" width="9.140625" style="318"/>
    <col min="259" max="259" width="12.140625" style="318" customWidth="1"/>
    <col min="260" max="260" width="12.7109375" style="318" customWidth="1"/>
    <col min="261" max="261" width="10.7109375" style="318" customWidth="1"/>
    <col min="262" max="263" width="11.5703125" style="318" customWidth="1"/>
    <col min="264" max="264" width="11.42578125" style="318" customWidth="1"/>
    <col min="265" max="266" width="9.140625" style="318"/>
    <col min="267" max="267" width="11" style="318" customWidth="1"/>
    <col min="268" max="511" width="9.140625" style="318"/>
    <col min="512" max="512" width="7.5703125" style="318" customWidth="1"/>
    <col min="513" max="513" width="7.140625" style="318" customWidth="1"/>
    <col min="514" max="514" width="9.140625" style="318"/>
    <col min="515" max="515" width="12.140625" style="318" customWidth="1"/>
    <col min="516" max="516" width="12.7109375" style="318" customWidth="1"/>
    <col min="517" max="517" width="10.7109375" style="318" customWidth="1"/>
    <col min="518" max="519" width="11.5703125" style="318" customWidth="1"/>
    <col min="520" max="520" width="11.42578125" style="318" customWidth="1"/>
    <col min="521" max="522" width="9.140625" style="318"/>
    <col min="523" max="523" width="11" style="318" customWidth="1"/>
    <col min="524" max="767" width="9.140625" style="318"/>
    <col min="768" max="768" width="7.5703125" style="318" customWidth="1"/>
    <col min="769" max="769" width="7.140625" style="318" customWidth="1"/>
    <col min="770" max="770" width="9.140625" style="318"/>
    <col min="771" max="771" width="12.140625" style="318" customWidth="1"/>
    <col min="772" max="772" width="12.7109375" style="318" customWidth="1"/>
    <col min="773" max="773" width="10.7109375" style="318" customWidth="1"/>
    <col min="774" max="775" width="11.5703125" style="318" customWidth="1"/>
    <col min="776" max="776" width="11.42578125" style="318" customWidth="1"/>
    <col min="777" max="778" width="9.140625" style="318"/>
    <col min="779" max="779" width="11" style="318" customWidth="1"/>
    <col min="780" max="1023" width="9.140625" style="318"/>
    <col min="1024" max="1024" width="7.5703125" style="318" customWidth="1"/>
    <col min="1025" max="1025" width="7.140625" style="318" customWidth="1"/>
    <col min="1026" max="1026" width="9.140625" style="318"/>
    <col min="1027" max="1027" width="12.140625" style="318" customWidth="1"/>
    <col min="1028" max="1028" width="12.7109375" style="318" customWidth="1"/>
    <col min="1029" max="1029" width="10.7109375" style="318" customWidth="1"/>
    <col min="1030" max="1031" width="11.5703125" style="318" customWidth="1"/>
    <col min="1032" max="1032" width="11.42578125" style="318" customWidth="1"/>
    <col min="1033" max="1034" width="9.140625" style="318"/>
    <col min="1035" max="1035" width="11" style="318" customWidth="1"/>
    <col min="1036" max="1279" width="9.140625" style="318"/>
    <col min="1280" max="1280" width="7.5703125" style="318" customWidth="1"/>
    <col min="1281" max="1281" width="7.140625" style="318" customWidth="1"/>
    <col min="1282" max="1282" width="9.140625" style="318"/>
    <col min="1283" max="1283" width="12.140625" style="318" customWidth="1"/>
    <col min="1284" max="1284" width="12.7109375" style="318" customWidth="1"/>
    <col min="1285" max="1285" width="10.7109375" style="318" customWidth="1"/>
    <col min="1286" max="1287" width="11.5703125" style="318" customWidth="1"/>
    <col min="1288" max="1288" width="11.42578125" style="318" customWidth="1"/>
    <col min="1289" max="1290" width="9.140625" style="318"/>
    <col min="1291" max="1291" width="11" style="318" customWidth="1"/>
    <col min="1292" max="1535" width="9.140625" style="318"/>
    <col min="1536" max="1536" width="7.5703125" style="318" customWidth="1"/>
    <col min="1537" max="1537" width="7.140625" style="318" customWidth="1"/>
    <col min="1538" max="1538" width="9.140625" style="318"/>
    <col min="1539" max="1539" width="12.140625" style="318" customWidth="1"/>
    <col min="1540" max="1540" width="12.7109375" style="318" customWidth="1"/>
    <col min="1541" max="1541" width="10.7109375" style="318" customWidth="1"/>
    <col min="1542" max="1543" width="11.5703125" style="318" customWidth="1"/>
    <col min="1544" max="1544" width="11.42578125" style="318" customWidth="1"/>
    <col min="1545" max="1546" width="9.140625" style="318"/>
    <col min="1547" max="1547" width="11" style="318" customWidth="1"/>
    <col min="1548" max="1791" width="9.140625" style="318"/>
    <col min="1792" max="1792" width="7.5703125" style="318" customWidth="1"/>
    <col min="1793" max="1793" width="7.140625" style="318" customWidth="1"/>
    <col min="1794" max="1794" width="9.140625" style="318"/>
    <col min="1795" max="1795" width="12.140625" style="318" customWidth="1"/>
    <col min="1796" max="1796" width="12.7109375" style="318" customWidth="1"/>
    <col min="1797" max="1797" width="10.7109375" style="318" customWidth="1"/>
    <col min="1798" max="1799" width="11.5703125" style="318" customWidth="1"/>
    <col min="1800" max="1800" width="11.42578125" style="318" customWidth="1"/>
    <col min="1801" max="1802" width="9.140625" style="318"/>
    <col min="1803" max="1803" width="11" style="318" customWidth="1"/>
    <col min="1804" max="2047" width="9.140625" style="318"/>
    <col min="2048" max="2048" width="7.5703125" style="318" customWidth="1"/>
    <col min="2049" max="2049" width="7.140625" style="318" customWidth="1"/>
    <col min="2050" max="2050" width="9.140625" style="318"/>
    <col min="2051" max="2051" width="12.140625" style="318" customWidth="1"/>
    <col min="2052" max="2052" width="12.7109375" style="318" customWidth="1"/>
    <col min="2053" max="2053" width="10.7109375" style="318" customWidth="1"/>
    <col min="2054" max="2055" width="11.5703125" style="318" customWidth="1"/>
    <col min="2056" max="2056" width="11.42578125" style="318" customWidth="1"/>
    <col min="2057" max="2058" width="9.140625" style="318"/>
    <col min="2059" max="2059" width="11" style="318" customWidth="1"/>
    <col min="2060" max="2303" width="9.140625" style="318"/>
    <col min="2304" max="2304" width="7.5703125" style="318" customWidth="1"/>
    <col min="2305" max="2305" width="7.140625" style="318" customWidth="1"/>
    <col min="2306" max="2306" width="9.140625" style="318"/>
    <col min="2307" max="2307" width="12.140625" style="318" customWidth="1"/>
    <col min="2308" max="2308" width="12.7109375" style="318" customWidth="1"/>
    <col min="2309" max="2309" width="10.7109375" style="318" customWidth="1"/>
    <col min="2310" max="2311" width="11.5703125" style="318" customWidth="1"/>
    <col min="2312" max="2312" width="11.42578125" style="318" customWidth="1"/>
    <col min="2313" max="2314" width="9.140625" style="318"/>
    <col min="2315" max="2315" width="11" style="318" customWidth="1"/>
    <col min="2316" max="2559" width="9.140625" style="318"/>
    <col min="2560" max="2560" width="7.5703125" style="318" customWidth="1"/>
    <col min="2561" max="2561" width="7.140625" style="318" customWidth="1"/>
    <col min="2562" max="2562" width="9.140625" style="318"/>
    <col min="2563" max="2563" width="12.140625" style="318" customWidth="1"/>
    <col min="2564" max="2564" width="12.7109375" style="318" customWidth="1"/>
    <col min="2565" max="2565" width="10.7109375" style="318" customWidth="1"/>
    <col min="2566" max="2567" width="11.5703125" style="318" customWidth="1"/>
    <col min="2568" max="2568" width="11.42578125" style="318" customWidth="1"/>
    <col min="2569" max="2570" width="9.140625" style="318"/>
    <col min="2571" max="2571" width="11" style="318" customWidth="1"/>
    <col min="2572" max="2815" width="9.140625" style="318"/>
    <col min="2816" max="2816" width="7.5703125" style="318" customWidth="1"/>
    <col min="2817" max="2817" width="7.140625" style="318" customWidth="1"/>
    <col min="2818" max="2818" width="9.140625" style="318"/>
    <col min="2819" max="2819" width="12.140625" style="318" customWidth="1"/>
    <col min="2820" max="2820" width="12.7109375" style="318" customWidth="1"/>
    <col min="2821" max="2821" width="10.7109375" style="318" customWidth="1"/>
    <col min="2822" max="2823" width="11.5703125" style="318" customWidth="1"/>
    <col min="2824" max="2824" width="11.42578125" style="318" customWidth="1"/>
    <col min="2825" max="2826" width="9.140625" style="318"/>
    <col min="2827" max="2827" width="11" style="318" customWidth="1"/>
    <col min="2828" max="3071" width="9.140625" style="318"/>
    <col min="3072" max="3072" width="7.5703125" style="318" customWidth="1"/>
    <col min="3073" max="3073" width="7.140625" style="318" customWidth="1"/>
    <col min="3074" max="3074" width="9.140625" style="318"/>
    <col min="3075" max="3075" width="12.140625" style="318" customWidth="1"/>
    <col min="3076" max="3076" width="12.7109375" style="318" customWidth="1"/>
    <col min="3077" max="3077" width="10.7109375" style="318" customWidth="1"/>
    <col min="3078" max="3079" width="11.5703125" style="318" customWidth="1"/>
    <col min="3080" max="3080" width="11.42578125" style="318" customWidth="1"/>
    <col min="3081" max="3082" width="9.140625" style="318"/>
    <col min="3083" max="3083" width="11" style="318" customWidth="1"/>
    <col min="3084" max="3327" width="9.140625" style="318"/>
    <col min="3328" max="3328" width="7.5703125" style="318" customWidth="1"/>
    <col min="3329" max="3329" width="7.140625" style="318" customWidth="1"/>
    <col min="3330" max="3330" width="9.140625" style="318"/>
    <col min="3331" max="3331" width="12.140625" style="318" customWidth="1"/>
    <col min="3332" max="3332" width="12.7109375" style="318" customWidth="1"/>
    <col min="3333" max="3333" width="10.7109375" style="318" customWidth="1"/>
    <col min="3334" max="3335" width="11.5703125" style="318" customWidth="1"/>
    <col min="3336" max="3336" width="11.42578125" style="318" customWidth="1"/>
    <col min="3337" max="3338" width="9.140625" style="318"/>
    <col min="3339" max="3339" width="11" style="318" customWidth="1"/>
    <col min="3340" max="3583" width="9.140625" style="318"/>
    <col min="3584" max="3584" width="7.5703125" style="318" customWidth="1"/>
    <col min="3585" max="3585" width="7.140625" style="318" customWidth="1"/>
    <col min="3586" max="3586" width="9.140625" style="318"/>
    <col min="3587" max="3587" width="12.140625" style="318" customWidth="1"/>
    <col min="3588" max="3588" width="12.7109375" style="318" customWidth="1"/>
    <col min="3589" max="3589" width="10.7109375" style="318" customWidth="1"/>
    <col min="3590" max="3591" width="11.5703125" style="318" customWidth="1"/>
    <col min="3592" max="3592" width="11.42578125" style="318" customWidth="1"/>
    <col min="3593" max="3594" width="9.140625" style="318"/>
    <col min="3595" max="3595" width="11" style="318" customWidth="1"/>
    <col min="3596" max="3839" width="9.140625" style="318"/>
    <col min="3840" max="3840" width="7.5703125" style="318" customWidth="1"/>
    <col min="3841" max="3841" width="7.140625" style="318" customWidth="1"/>
    <col min="3842" max="3842" width="9.140625" style="318"/>
    <col min="3843" max="3843" width="12.140625" style="318" customWidth="1"/>
    <col min="3844" max="3844" width="12.7109375" style="318" customWidth="1"/>
    <col min="3845" max="3845" width="10.7109375" style="318" customWidth="1"/>
    <col min="3846" max="3847" width="11.5703125" style="318" customWidth="1"/>
    <col min="3848" max="3848" width="11.42578125" style="318" customWidth="1"/>
    <col min="3849" max="3850" width="9.140625" style="318"/>
    <col min="3851" max="3851" width="11" style="318" customWidth="1"/>
    <col min="3852" max="4095" width="9.140625" style="318"/>
    <col min="4096" max="4096" width="7.5703125" style="318" customWidth="1"/>
    <col min="4097" max="4097" width="7.140625" style="318" customWidth="1"/>
    <col min="4098" max="4098" width="9.140625" style="318"/>
    <col min="4099" max="4099" width="12.140625" style="318" customWidth="1"/>
    <col min="4100" max="4100" width="12.7109375" style="318" customWidth="1"/>
    <col min="4101" max="4101" width="10.7109375" style="318" customWidth="1"/>
    <col min="4102" max="4103" width="11.5703125" style="318" customWidth="1"/>
    <col min="4104" max="4104" width="11.42578125" style="318" customWidth="1"/>
    <col min="4105" max="4106" width="9.140625" style="318"/>
    <col min="4107" max="4107" width="11" style="318" customWidth="1"/>
    <col min="4108" max="4351" width="9.140625" style="318"/>
    <col min="4352" max="4352" width="7.5703125" style="318" customWidth="1"/>
    <col min="4353" max="4353" width="7.140625" style="318" customWidth="1"/>
    <col min="4354" max="4354" width="9.140625" style="318"/>
    <col min="4355" max="4355" width="12.140625" style="318" customWidth="1"/>
    <col min="4356" max="4356" width="12.7109375" style="318" customWidth="1"/>
    <col min="4357" max="4357" width="10.7109375" style="318" customWidth="1"/>
    <col min="4358" max="4359" width="11.5703125" style="318" customWidth="1"/>
    <col min="4360" max="4360" width="11.42578125" style="318" customWidth="1"/>
    <col min="4361" max="4362" width="9.140625" style="318"/>
    <col min="4363" max="4363" width="11" style="318" customWidth="1"/>
    <col min="4364" max="4607" width="9.140625" style="318"/>
    <col min="4608" max="4608" width="7.5703125" style="318" customWidth="1"/>
    <col min="4609" max="4609" width="7.140625" style="318" customWidth="1"/>
    <col min="4610" max="4610" width="9.140625" style="318"/>
    <col min="4611" max="4611" width="12.140625" style="318" customWidth="1"/>
    <col min="4612" max="4612" width="12.7109375" style="318" customWidth="1"/>
    <col min="4613" max="4613" width="10.7109375" style="318" customWidth="1"/>
    <col min="4614" max="4615" width="11.5703125" style="318" customWidth="1"/>
    <col min="4616" max="4616" width="11.42578125" style="318" customWidth="1"/>
    <col min="4617" max="4618" width="9.140625" style="318"/>
    <col min="4619" max="4619" width="11" style="318" customWidth="1"/>
    <col min="4620" max="4863" width="9.140625" style="318"/>
    <col min="4864" max="4864" width="7.5703125" style="318" customWidth="1"/>
    <col min="4865" max="4865" width="7.140625" style="318" customWidth="1"/>
    <col min="4866" max="4866" width="9.140625" style="318"/>
    <col min="4867" max="4867" width="12.140625" style="318" customWidth="1"/>
    <col min="4868" max="4868" width="12.7109375" style="318" customWidth="1"/>
    <col min="4869" max="4869" width="10.7109375" style="318" customWidth="1"/>
    <col min="4870" max="4871" width="11.5703125" style="318" customWidth="1"/>
    <col min="4872" max="4872" width="11.42578125" style="318" customWidth="1"/>
    <col min="4873" max="4874" width="9.140625" style="318"/>
    <col min="4875" max="4875" width="11" style="318" customWidth="1"/>
    <col min="4876" max="5119" width="9.140625" style="318"/>
    <col min="5120" max="5120" width="7.5703125" style="318" customWidth="1"/>
    <col min="5121" max="5121" width="7.140625" style="318" customWidth="1"/>
    <col min="5122" max="5122" width="9.140625" style="318"/>
    <col min="5123" max="5123" width="12.140625" style="318" customWidth="1"/>
    <col min="5124" max="5124" width="12.7109375" style="318" customWidth="1"/>
    <col min="5125" max="5125" width="10.7109375" style="318" customWidth="1"/>
    <col min="5126" max="5127" width="11.5703125" style="318" customWidth="1"/>
    <col min="5128" max="5128" width="11.42578125" style="318" customWidth="1"/>
    <col min="5129" max="5130" width="9.140625" style="318"/>
    <col min="5131" max="5131" width="11" style="318" customWidth="1"/>
    <col min="5132" max="5375" width="9.140625" style="318"/>
    <col min="5376" max="5376" width="7.5703125" style="318" customWidth="1"/>
    <col min="5377" max="5377" width="7.140625" style="318" customWidth="1"/>
    <col min="5378" max="5378" width="9.140625" style="318"/>
    <col min="5379" max="5379" width="12.140625" style="318" customWidth="1"/>
    <col min="5380" max="5380" width="12.7109375" style="318" customWidth="1"/>
    <col min="5381" max="5381" width="10.7109375" style="318" customWidth="1"/>
    <col min="5382" max="5383" width="11.5703125" style="318" customWidth="1"/>
    <col min="5384" max="5384" width="11.42578125" style="318" customWidth="1"/>
    <col min="5385" max="5386" width="9.140625" style="318"/>
    <col min="5387" max="5387" width="11" style="318" customWidth="1"/>
    <col min="5388" max="5631" width="9.140625" style="318"/>
    <col min="5632" max="5632" width="7.5703125" style="318" customWidth="1"/>
    <col min="5633" max="5633" width="7.140625" style="318" customWidth="1"/>
    <col min="5634" max="5634" width="9.140625" style="318"/>
    <col min="5635" max="5635" width="12.140625" style="318" customWidth="1"/>
    <col min="5636" max="5636" width="12.7109375" style="318" customWidth="1"/>
    <col min="5637" max="5637" width="10.7109375" style="318" customWidth="1"/>
    <col min="5638" max="5639" width="11.5703125" style="318" customWidth="1"/>
    <col min="5640" max="5640" width="11.42578125" style="318" customWidth="1"/>
    <col min="5641" max="5642" width="9.140625" style="318"/>
    <col min="5643" max="5643" width="11" style="318" customWidth="1"/>
    <col min="5644" max="5887" width="9.140625" style="318"/>
    <col min="5888" max="5888" width="7.5703125" style="318" customWidth="1"/>
    <col min="5889" max="5889" width="7.140625" style="318" customWidth="1"/>
    <col min="5890" max="5890" width="9.140625" style="318"/>
    <col min="5891" max="5891" width="12.140625" style="318" customWidth="1"/>
    <col min="5892" max="5892" width="12.7109375" style="318" customWidth="1"/>
    <col min="5893" max="5893" width="10.7109375" style="318" customWidth="1"/>
    <col min="5894" max="5895" width="11.5703125" style="318" customWidth="1"/>
    <col min="5896" max="5896" width="11.42578125" style="318" customWidth="1"/>
    <col min="5897" max="5898" width="9.140625" style="318"/>
    <col min="5899" max="5899" width="11" style="318" customWidth="1"/>
    <col min="5900" max="6143" width="9.140625" style="318"/>
    <col min="6144" max="6144" width="7.5703125" style="318" customWidth="1"/>
    <col min="6145" max="6145" width="7.140625" style="318" customWidth="1"/>
    <col min="6146" max="6146" width="9.140625" style="318"/>
    <col min="6147" max="6147" width="12.140625" style="318" customWidth="1"/>
    <col min="6148" max="6148" width="12.7109375" style="318" customWidth="1"/>
    <col min="6149" max="6149" width="10.7109375" style="318" customWidth="1"/>
    <col min="6150" max="6151" width="11.5703125" style="318" customWidth="1"/>
    <col min="6152" max="6152" width="11.42578125" style="318" customWidth="1"/>
    <col min="6153" max="6154" width="9.140625" style="318"/>
    <col min="6155" max="6155" width="11" style="318" customWidth="1"/>
    <col min="6156" max="6399" width="9.140625" style="318"/>
    <col min="6400" max="6400" width="7.5703125" style="318" customWidth="1"/>
    <col min="6401" max="6401" width="7.140625" style="318" customWidth="1"/>
    <col min="6402" max="6402" width="9.140625" style="318"/>
    <col min="6403" max="6403" width="12.140625" style="318" customWidth="1"/>
    <col min="6404" max="6404" width="12.7109375" style="318" customWidth="1"/>
    <col min="6405" max="6405" width="10.7109375" style="318" customWidth="1"/>
    <col min="6406" max="6407" width="11.5703125" style="318" customWidth="1"/>
    <col min="6408" max="6408" width="11.42578125" style="318" customWidth="1"/>
    <col min="6409" max="6410" width="9.140625" style="318"/>
    <col min="6411" max="6411" width="11" style="318" customWidth="1"/>
    <col min="6412" max="6655" width="9.140625" style="318"/>
    <col min="6656" max="6656" width="7.5703125" style="318" customWidth="1"/>
    <col min="6657" max="6657" width="7.140625" style="318" customWidth="1"/>
    <col min="6658" max="6658" width="9.140625" style="318"/>
    <col min="6659" max="6659" width="12.140625" style="318" customWidth="1"/>
    <col min="6660" max="6660" width="12.7109375" style="318" customWidth="1"/>
    <col min="6661" max="6661" width="10.7109375" style="318" customWidth="1"/>
    <col min="6662" max="6663" width="11.5703125" style="318" customWidth="1"/>
    <col min="6664" max="6664" width="11.42578125" style="318" customWidth="1"/>
    <col min="6665" max="6666" width="9.140625" style="318"/>
    <col min="6667" max="6667" width="11" style="318" customWidth="1"/>
    <col min="6668" max="6911" width="9.140625" style="318"/>
    <col min="6912" max="6912" width="7.5703125" style="318" customWidth="1"/>
    <col min="6913" max="6913" width="7.140625" style="318" customWidth="1"/>
    <col min="6914" max="6914" width="9.140625" style="318"/>
    <col min="6915" max="6915" width="12.140625" style="318" customWidth="1"/>
    <col min="6916" max="6916" width="12.7109375" style="318" customWidth="1"/>
    <col min="6917" max="6917" width="10.7109375" style="318" customWidth="1"/>
    <col min="6918" max="6919" width="11.5703125" style="318" customWidth="1"/>
    <col min="6920" max="6920" width="11.42578125" style="318" customWidth="1"/>
    <col min="6921" max="6922" width="9.140625" style="318"/>
    <col min="6923" max="6923" width="11" style="318" customWidth="1"/>
    <col min="6924" max="7167" width="9.140625" style="318"/>
    <col min="7168" max="7168" width="7.5703125" style="318" customWidth="1"/>
    <col min="7169" max="7169" width="7.140625" style="318" customWidth="1"/>
    <col min="7170" max="7170" width="9.140625" style="318"/>
    <col min="7171" max="7171" width="12.140625" style="318" customWidth="1"/>
    <col min="7172" max="7172" width="12.7109375" style="318" customWidth="1"/>
    <col min="7173" max="7173" width="10.7109375" style="318" customWidth="1"/>
    <col min="7174" max="7175" width="11.5703125" style="318" customWidth="1"/>
    <col min="7176" max="7176" width="11.42578125" style="318" customWidth="1"/>
    <col min="7177" max="7178" width="9.140625" style="318"/>
    <col min="7179" max="7179" width="11" style="318" customWidth="1"/>
    <col min="7180" max="7423" width="9.140625" style="318"/>
    <col min="7424" max="7424" width="7.5703125" style="318" customWidth="1"/>
    <col min="7425" max="7425" width="7.140625" style="318" customWidth="1"/>
    <col min="7426" max="7426" width="9.140625" style="318"/>
    <col min="7427" max="7427" width="12.140625" style="318" customWidth="1"/>
    <col min="7428" max="7428" width="12.7109375" style="318" customWidth="1"/>
    <col min="7429" max="7429" width="10.7109375" style="318" customWidth="1"/>
    <col min="7430" max="7431" width="11.5703125" style="318" customWidth="1"/>
    <col min="7432" max="7432" width="11.42578125" style="318" customWidth="1"/>
    <col min="7433" max="7434" width="9.140625" style="318"/>
    <col min="7435" max="7435" width="11" style="318" customWidth="1"/>
    <col min="7436" max="7679" width="9.140625" style="318"/>
    <col min="7680" max="7680" width="7.5703125" style="318" customWidth="1"/>
    <col min="7681" max="7681" width="7.140625" style="318" customWidth="1"/>
    <col min="7682" max="7682" width="9.140625" style="318"/>
    <col min="7683" max="7683" width="12.140625" style="318" customWidth="1"/>
    <col min="7684" max="7684" width="12.7109375" style="318" customWidth="1"/>
    <col min="7685" max="7685" width="10.7109375" style="318" customWidth="1"/>
    <col min="7686" max="7687" width="11.5703125" style="318" customWidth="1"/>
    <col min="7688" max="7688" width="11.42578125" style="318" customWidth="1"/>
    <col min="7689" max="7690" width="9.140625" style="318"/>
    <col min="7691" max="7691" width="11" style="318" customWidth="1"/>
    <col min="7692" max="7935" width="9.140625" style="318"/>
    <col min="7936" max="7936" width="7.5703125" style="318" customWidth="1"/>
    <col min="7937" max="7937" width="7.140625" style="318" customWidth="1"/>
    <col min="7938" max="7938" width="9.140625" style="318"/>
    <col min="7939" max="7939" width="12.140625" style="318" customWidth="1"/>
    <col min="7940" max="7940" width="12.7109375" style="318" customWidth="1"/>
    <col min="7941" max="7941" width="10.7109375" style="318" customWidth="1"/>
    <col min="7942" max="7943" width="11.5703125" style="318" customWidth="1"/>
    <col min="7944" max="7944" width="11.42578125" style="318" customWidth="1"/>
    <col min="7945" max="7946" width="9.140625" style="318"/>
    <col min="7947" max="7947" width="11" style="318" customWidth="1"/>
    <col min="7948" max="8191" width="9.140625" style="318"/>
    <col min="8192" max="8192" width="7.5703125" style="318" customWidth="1"/>
    <col min="8193" max="8193" width="7.140625" style="318" customWidth="1"/>
    <col min="8194" max="8194" width="9.140625" style="318"/>
    <col min="8195" max="8195" width="12.140625" style="318" customWidth="1"/>
    <col min="8196" max="8196" width="12.7109375" style="318" customWidth="1"/>
    <col min="8197" max="8197" width="10.7109375" style="318" customWidth="1"/>
    <col min="8198" max="8199" width="11.5703125" style="318" customWidth="1"/>
    <col min="8200" max="8200" width="11.42578125" style="318" customWidth="1"/>
    <col min="8201" max="8202" width="9.140625" style="318"/>
    <col min="8203" max="8203" width="11" style="318" customWidth="1"/>
    <col min="8204" max="8447" width="9.140625" style="318"/>
    <col min="8448" max="8448" width="7.5703125" style="318" customWidth="1"/>
    <col min="8449" max="8449" width="7.140625" style="318" customWidth="1"/>
    <col min="8450" max="8450" width="9.140625" style="318"/>
    <col min="8451" max="8451" width="12.140625" style="318" customWidth="1"/>
    <col min="8452" max="8452" width="12.7109375" style="318" customWidth="1"/>
    <col min="8453" max="8453" width="10.7109375" style="318" customWidth="1"/>
    <col min="8454" max="8455" width="11.5703125" style="318" customWidth="1"/>
    <col min="8456" max="8456" width="11.42578125" style="318" customWidth="1"/>
    <col min="8457" max="8458" width="9.140625" style="318"/>
    <col min="8459" max="8459" width="11" style="318" customWidth="1"/>
    <col min="8460" max="8703" width="9.140625" style="318"/>
    <col min="8704" max="8704" width="7.5703125" style="318" customWidth="1"/>
    <col min="8705" max="8705" width="7.140625" style="318" customWidth="1"/>
    <col min="8706" max="8706" width="9.140625" style="318"/>
    <col min="8707" max="8707" width="12.140625" style="318" customWidth="1"/>
    <col min="8708" max="8708" width="12.7109375" style="318" customWidth="1"/>
    <col min="8709" max="8709" width="10.7109375" style="318" customWidth="1"/>
    <col min="8710" max="8711" width="11.5703125" style="318" customWidth="1"/>
    <col min="8712" max="8712" width="11.42578125" style="318" customWidth="1"/>
    <col min="8713" max="8714" width="9.140625" style="318"/>
    <col min="8715" max="8715" width="11" style="318" customWidth="1"/>
    <col min="8716" max="8959" width="9.140625" style="318"/>
    <col min="8960" max="8960" width="7.5703125" style="318" customWidth="1"/>
    <col min="8961" max="8961" width="7.140625" style="318" customWidth="1"/>
    <col min="8962" max="8962" width="9.140625" style="318"/>
    <col min="8963" max="8963" width="12.140625" style="318" customWidth="1"/>
    <col min="8964" max="8964" width="12.7109375" style="318" customWidth="1"/>
    <col min="8965" max="8965" width="10.7109375" style="318" customWidth="1"/>
    <col min="8966" max="8967" width="11.5703125" style="318" customWidth="1"/>
    <col min="8968" max="8968" width="11.42578125" style="318" customWidth="1"/>
    <col min="8969" max="8970" width="9.140625" style="318"/>
    <col min="8971" max="8971" width="11" style="318" customWidth="1"/>
    <col min="8972" max="9215" width="9.140625" style="318"/>
    <col min="9216" max="9216" width="7.5703125" style="318" customWidth="1"/>
    <col min="9217" max="9217" width="7.140625" style="318" customWidth="1"/>
    <col min="9218" max="9218" width="9.140625" style="318"/>
    <col min="9219" max="9219" width="12.140625" style="318" customWidth="1"/>
    <col min="9220" max="9220" width="12.7109375" style="318" customWidth="1"/>
    <col min="9221" max="9221" width="10.7109375" style="318" customWidth="1"/>
    <col min="9222" max="9223" width="11.5703125" style="318" customWidth="1"/>
    <col min="9224" max="9224" width="11.42578125" style="318" customWidth="1"/>
    <col min="9225" max="9226" width="9.140625" style="318"/>
    <col min="9227" max="9227" width="11" style="318" customWidth="1"/>
    <col min="9228" max="9471" width="9.140625" style="318"/>
    <col min="9472" max="9472" width="7.5703125" style="318" customWidth="1"/>
    <col min="9473" max="9473" width="7.140625" style="318" customWidth="1"/>
    <col min="9474" max="9474" width="9.140625" style="318"/>
    <col min="9475" max="9475" width="12.140625" style="318" customWidth="1"/>
    <col min="9476" max="9476" width="12.7109375" style="318" customWidth="1"/>
    <col min="9477" max="9477" width="10.7109375" style="318" customWidth="1"/>
    <col min="9478" max="9479" width="11.5703125" style="318" customWidth="1"/>
    <col min="9480" max="9480" width="11.42578125" style="318" customWidth="1"/>
    <col min="9481" max="9482" width="9.140625" style="318"/>
    <col min="9483" max="9483" width="11" style="318" customWidth="1"/>
    <col min="9484" max="9727" width="9.140625" style="318"/>
    <col min="9728" max="9728" width="7.5703125" style="318" customWidth="1"/>
    <col min="9729" max="9729" width="7.140625" style="318" customWidth="1"/>
    <col min="9730" max="9730" width="9.140625" style="318"/>
    <col min="9731" max="9731" width="12.140625" style="318" customWidth="1"/>
    <col min="9732" max="9732" width="12.7109375" style="318" customWidth="1"/>
    <col min="9733" max="9733" width="10.7109375" style="318" customWidth="1"/>
    <col min="9734" max="9735" width="11.5703125" style="318" customWidth="1"/>
    <col min="9736" max="9736" width="11.42578125" style="318" customWidth="1"/>
    <col min="9737" max="9738" width="9.140625" style="318"/>
    <col min="9739" max="9739" width="11" style="318" customWidth="1"/>
    <col min="9740" max="9983" width="9.140625" style="318"/>
    <col min="9984" max="9984" width="7.5703125" style="318" customWidth="1"/>
    <col min="9985" max="9985" width="7.140625" style="318" customWidth="1"/>
    <col min="9986" max="9986" width="9.140625" style="318"/>
    <col min="9987" max="9987" width="12.140625" style="318" customWidth="1"/>
    <col min="9988" max="9988" width="12.7109375" style="318" customWidth="1"/>
    <col min="9989" max="9989" width="10.7109375" style="318" customWidth="1"/>
    <col min="9990" max="9991" width="11.5703125" style="318" customWidth="1"/>
    <col min="9992" max="9992" width="11.42578125" style="318" customWidth="1"/>
    <col min="9993" max="9994" width="9.140625" style="318"/>
    <col min="9995" max="9995" width="11" style="318" customWidth="1"/>
    <col min="9996" max="10239" width="9.140625" style="318"/>
    <col min="10240" max="10240" width="7.5703125" style="318" customWidth="1"/>
    <col min="10241" max="10241" width="7.140625" style="318" customWidth="1"/>
    <col min="10242" max="10242" width="9.140625" style="318"/>
    <col min="10243" max="10243" width="12.140625" style="318" customWidth="1"/>
    <col min="10244" max="10244" width="12.7109375" style="318" customWidth="1"/>
    <col min="10245" max="10245" width="10.7109375" style="318" customWidth="1"/>
    <col min="10246" max="10247" width="11.5703125" style="318" customWidth="1"/>
    <col min="10248" max="10248" width="11.42578125" style="318" customWidth="1"/>
    <col min="10249" max="10250" width="9.140625" style="318"/>
    <col min="10251" max="10251" width="11" style="318" customWidth="1"/>
    <col min="10252" max="10495" width="9.140625" style="318"/>
    <col min="10496" max="10496" width="7.5703125" style="318" customWidth="1"/>
    <col min="10497" max="10497" width="7.140625" style="318" customWidth="1"/>
    <col min="10498" max="10498" width="9.140625" style="318"/>
    <col min="10499" max="10499" width="12.140625" style="318" customWidth="1"/>
    <col min="10500" max="10500" width="12.7109375" style="318" customWidth="1"/>
    <col min="10501" max="10501" width="10.7109375" style="318" customWidth="1"/>
    <col min="10502" max="10503" width="11.5703125" style="318" customWidth="1"/>
    <col min="10504" max="10504" width="11.42578125" style="318" customWidth="1"/>
    <col min="10505" max="10506" width="9.140625" style="318"/>
    <col min="10507" max="10507" width="11" style="318" customWidth="1"/>
    <col min="10508" max="10751" width="9.140625" style="318"/>
    <col min="10752" max="10752" width="7.5703125" style="318" customWidth="1"/>
    <col min="10753" max="10753" width="7.140625" style="318" customWidth="1"/>
    <col min="10754" max="10754" width="9.140625" style="318"/>
    <col min="10755" max="10755" width="12.140625" style="318" customWidth="1"/>
    <col min="10756" max="10756" width="12.7109375" style="318" customWidth="1"/>
    <col min="10757" max="10757" width="10.7109375" style="318" customWidth="1"/>
    <col min="10758" max="10759" width="11.5703125" style="318" customWidth="1"/>
    <col min="10760" max="10760" width="11.42578125" style="318" customWidth="1"/>
    <col min="10761" max="10762" width="9.140625" style="318"/>
    <col min="10763" max="10763" width="11" style="318" customWidth="1"/>
    <col min="10764" max="11007" width="9.140625" style="318"/>
    <col min="11008" max="11008" width="7.5703125" style="318" customWidth="1"/>
    <col min="11009" max="11009" width="7.140625" style="318" customWidth="1"/>
    <col min="11010" max="11010" width="9.140625" style="318"/>
    <col min="11011" max="11011" width="12.140625" style="318" customWidth="1"/>
    <col min="11012" max="11012" width="12.7109375" style="318" customWidth="1"/>
    <col min="11013" max="11013" width="10.7109375" style="318" customWidth="1"/>
    <col min="11014" max="11015" width="11.5703125" style="318" customWidth="1"/>
    <col min="11016" max="11016" width="11.42578125" style="318" customWidth="1"/>
    <col min="11017" max="11018" width="9.140625" style="318"/>
    <col min="11019" max="11019" width="11" style="318" customWidth="1"/>
    <col min="11020" max="11263" width="9.140625" style="318"/>
    <col min="11264" max="11264" width="7.5703125" style="318" customWidth="1"/>
    <col min="11265" max="11265" width="7.140625" style="318" customWidth="1"/>
    <col min="11266" max="11266" width="9.140625" style="318"/>
    <col min="11267" max="11267" width="12.140625" style="318" customWidth="1"/>
    <col min="11268" max="11268" width="12.7109375" style="318" customWidth="1"/>
    <col min="11269" max="11269" width="10.7109375" style="318" customWidth="1"/>
    <col min="11270" max="11271" width="11.5703125" style="318" customWidth="1"/>
    <col min="11272" max="11272" width="11.42578125" style="318" customWidth="1"/>
    <col min="11273" max="11274" width="9.140625" style="318"/>
    <col min="11275" max="11275" width="11" style="318" customWidth="1"/>
    <col min="11276" max="11519" width="9.140625" style="318"/>
    <col min="11520" max="11520" width="7.5703125" style="318" customWidth="1"/>
    <col min="11521" max="11521" width="7.140625" style="318" customWidth="1"/>
    <col min="11522" max="11522" width="9.140625" style="318"/>
    <col min="11523" max="11523" width="12.140625" style="318" customWidth="1"/>
    <col min="11524" max="11524" width="12.7109375" style="318" customWidth="1"/>
    <col min="11525" max="11525" width="10.7109375" style="318" customWidth="1"/>
    <col min="11526" max="11527" width="11.5703125" style="318" customWidth="1"/>
    <col min="11528" max="11528" width="11.42578125" style="318" customWidth="1"/>
    <col min="11529" max="11530" width="9.140625" style="318"/>
    <col min="11531" max="11531" width="11" style="318" customWidth="1"/>
    <col min="11532" max="11775" width="9.140625" style="318"/>
    <col min="11776" max="11776" width="7.5703125" style="318" customWidth="1"/>
    <col min="11777" max="11777" width="7.140625" style="318" customWidth="1"/>
    <col min="11778" max="11778" width="9.140625" style="318"/>
    <col min="11779" max="11779" width="12.140625" style="318" customWidth="1"/>
    <col min="11780" max="11780" width="12.7109375" style="318" customWidth="1"/>
    <col min="11781" max="11781" width="10.7109375" style="318" customWidth="1"/>
    <col min="11782" max="11783" width="11.5703125" style="318" customWidth="1"/>
    <col min="11784" max="11784" width="11.42578125" style="318" customWidth="1"/>
    <col min="11785" max="11786" width="9.140625" style="318"/>
    <col min="11787" max="11787" width="11" style="318" customWidth="1"/>
    <col min="11788" max="12031" width="9.140625" style="318"/>
    <col min="12032" max="12032" width="7.5703125" style="318" customWidth="1"/>
    <col min="12033" max="12033" width="7.140625" style="318" customWidth="1"/>
    <col min="12034" max="12034" width="9.140625" style="318"/>
    <col min="12035" max="12035" width="12.140625" style="318" customWidth="1"/>
    <col min="12036" max="12036" width="12.7109375" style="318" customWidth="1"/>
    <col min="12037" max="12037" width="10.7109375" style="318" customWidth="1"/>
    <col min="12038" max="12039" width="11.5703125" style="318" customWidth="1"/>
    <col min="12040" max="12040" width="11.42578125" style="318" customWidth="1"/>
    <col min="12041" max="12042" width="9.140625" style="318"/>
    <col min="12043" max="12043" width="11" style="318" customWidth="1"/>
    <col min="12044" max="12287" width="9.140625" style="318"/>
    <col min="12288" max="12288" width="7.5703125" style="318" customWidth="1"/>
    <col min="12289" max="12289" width="7.140625" style="318" customWidth="1"/>
    <col min="12290" max="12290" width="9.140625" style="318"/>
    <col min="12291" max="12291" width="12.140625" style="318" customWidth="1"/>
    <col min="12292" max="12292" width="12.7109375" style="318" customWidth="1"/>
    <col min="12293" max="12293" width="10.7109375" style="318" customWidth="1"/>
    <col min="12294" max="12295" width="11.5703125" style="318" customWidth="1"/>
    <col min="12296" max="12296" width="11.42578125" style="318" customWidth="1"/>
    <col min="12297" max="12298" width="9.140625" style="318"/>
    <col min="12299" max="12299" width="11" style="318" customWidth="1"/>
    <col min="12300" max="12543" width="9.140625" style="318"/>
    <col min="12544" max="12544" width="7.5703125" style="318" customWidth="1"/>
    <col min="12545" max="12545" width="7.140625" style="318" customWidth="1"/>
    <col min="12546" max="12546" width="9.140625" style="318"/>
    <col min="12547" max="12547" width="12.140625" style="318" customWidth="1"/>
    <col min="12548" max="12548" width="12.7109375" style="318" customWidth="1"/>
    <col min="12549" max="12549" width="10.7109375" style="318" customWidth="1"/>
    <col min="12550" max="12551" width="11.5703125" style="318" customWidth="1"/>
    <col min="12552" max="12552" width="11.42578125" style="318" customWidth="1"/>
    <col min="12553" max="12554" width="9.140625" style="318"/>
    <col min="12555" max="12555" width="11" style="318" customWidth="1"/>
    <col min="12556" max="12799" width="9.140625" style="318"/>
    <col min="12800" max="12800" width="7.5703125" style="318" customWidth="1"/>
    <col min="12801" max="12801" width="7.140625" style="318" customWidth="1"/>
    <col min="12802" max="12802" width="9.140625" style="318"/>
    <col min="12803" max="12803" width="12.140625" style="318" customWidth="1"/>
    <col min="12804" max="12804" width="12.7109375" style="318" customWidth="1"/>
    <col min="12805" max="12805" width="10.7109375" style="318" customWidth="1"/>
    <col min="12806" max="12807" width="11.5703125" style="318" customWidth="1"/>
    <col min="12808" max="12808" width="11.42578125" style="318" customWidth="1"/>
    <col min="12809" max="12810" width="9.140625" style="318"/>
    <col min="12811" max="12811" width="11" style="318" customWidth="1"/>
    <col min="12812" max="13055" width="9.140625" style="318"/>
    <col min="13056" max="13056" width="7.5703125" style="318" customWidth="1"/>
    <col min="13057" max="13057" width="7.140625" style="318" customWidth="1"/>
    <col min="13058" max="13058" width="9.140625" style="318"/>
    <col min="13059" max="13059" width="12.140625" style="318" customWidth="1"/>
    <col min="13060" max="13060" width="12.7109375" style="318" customWidth="1"/>
    <col min="13061" max="13061" width="10.7109375" style="318" customWidth="1"/>
    <col min="13062" max="13063" width="11.5703125" style="318" customWidth="1"/>
    <col min="13064" max="13064" width="11.42578125" style="318" customWidth="1"/>
    <col min="13065" max="13066" width="9.140625" style="318"/>
    <col min="13067" max="13067" width="11" style="318" customWidth="1"/>
    <col min="13068" max="13311" width="9.140625" style="318"/>
    <col min="13312" max="13312" width="7.5703125" style="318" customWidth="1"/>
    <col min="13313" max="13313" width="7.140625" style="318" customWidth="1"/>
    <col min="13314" max="13314" width="9.140625" style="318"/>
    <col min="13315" max="13315" width="12.140625" style="318" customWidth="1"/>
    <col min="13316" max="13316" width="12.7109375" style="318" customWidth="1"/>
    <col min="13317" max="13317" width="10.7109375" style="318" customWidth="1"/>
    <col min="13318" max="13319" width="11.5703125" style="318" customWidth="1"/>
    <col min="13320" max="13320" width="11.42578125" style="318" customWidth="1"/>
    <col min="13321" max="13322" width="9.140625" style="318"/>
    <col min="13323" max="13323" width="11" style="318" customWidth="1"/>
    <col min="13324" max="13567" width="9.140625" style="318"/>
    <col min="13568" max="13568" width="7.5703125" style="318" customWidth="1"/>
    <col min="13569" max="13569" width="7.140625" style="318" customWidth="1"/>
    <col min="13570" max="13570" width="9.140625" style="318"/>
    <col min="13571" max="13571" width="12.140625" style="318" customWidth="1"/>
    <col min="13572" max="13572" width="12.7109375" style="318" customWidth="1"/>
    <col min="13573" max="13573" width="10.7109375" style="318" customWidth="1"/>
    <col min="13574" max="13575" width="11.5703125" style="318" customWidth="1"/>
    <col min="13576" max="13576" width="11.42578125" style="318" customWidth="1"/>
    <col min="13577" max="13578" width="9.140625" style="318"/>
    <col min="13579" max="13579" width="11" style="318" customWidth="1"/>
    <col min="13580" max="13823" width="9.140625" style="318"/>
    <col min="13824" max="13824" width="7.5703125" style="318" customWidth="1"/>
    <col min="13825" max="13825" width="7.140625" style="318" customWidth="1"/>
    <col min="13826" max="13826" width="9.140625" style="318"/>
    <col min="13827" max="13827" width="12.140625" style="318" customWidth="1"/>
    <col min="13828" max="13828" width="12.7109375" style="318" customWidth="1"/>
    <col min="13829" max="13829" width="10.7109375" style="318" customWidth="1"/>
    <col min="13830" max="13831" width="11.5703125" style="318" customWidth="1"/>
    <col min="13832" max="13832" width="11.42578125" style="318" customWidth="1"/>
    <col min="13833" max="13834" width="9.140625" style="318"/>
    <col min="13835" max="13835" width="11" style="318" customWidth="1"/>
    <col min="13836" max="14079" width="9.140625" style="318"/>
    <col min="14080" max="14080" width="7.5703125" style="318" customWidth="1"/>
    <col min="14081" max="14081" width="7.140625" style="318" customWidth="1"/>
    <col min="14082" max="14082" width="9.140625" style="318"/>
    <col min="14083" max="14083" width="12.140625" style="318" customWidth="1"/>
    <col min="14084" max="14084" width="12.7109375" style="318" customWidth="1"/>
    <col min="14085" max="14085" width="10.7109375" style="318" customWidth="1"/>
    <col min="14086" max="14087" width="11.5703125" style="318" customWidth="1"/>
    <col min="14088" max="14088" width="11.42578125" style="318" customWidth="1"/>
    <col min="14089" max="14090" width="9.140625" style="318"/>
    <col min="14091" max="14091" width="11" style="318" customWidth="1"/>
    <col min="14092" max="14335" width="9.140625" style="318"/>
    <col min="14336" max="14336" width="7.5703125" style="318" customWidth="1"/>
    <col min="14337" max="14337" width="7.140625" style="318" customWidth="1"/>
    <col min="14338" max="14338" width="9.140625" style="318"/>
    <col min="14339" max="14339" width="12.140625" style="318" customWidth="1"/>
    <col min="14340" max="14340" width="12.7109375" style="318" customWidth="1"/>
    <col min="14341" max="14341" width="10.7109375" style="318" customWidth="1"/>
    <col min="14342" max="14343" width="11.5703125" style="318" customWidth="1"/>
    <col min="14344" max="14344" width="11.42578125" style="318" customWidth="1"/>
    <col min="14345" max="14346" width="9.140625" style="318"/>
    <col min="14347" max="14347" width="11" style="318" customWidth="1"/>
    <col min="14348" max="14591" width="9.140625" style="318"/>
    <col min="14592" max="14592" width="7.5703125" style="318" customWidth="1"/>
    <col min="14593" max="14593" width="7.140625" style="318" customWidth="1"/>
    <col min="14594" max="14594" width="9.140625" style="318"/>
    <col min="14595" max="14595" width="12.140625" style="318" customWidth="1"/>
    <col min="14596" max="14596" width="12.7109375" style="318" customWidth="1"/>
    <col min="14597" max="14597" width="10.7109375" style="318" customWidth="1"/>
    <col min="14598" max="14599" width="11.5703125" style="318" customWidth="1"/>
    <col min="14600" max="14600" width="11.42578125" style="318" customWidth="1"/>
    <col min="14601" max="14602" width="9.140625" style="318"/>
    <col min="14603" max="14603" width="11" style="318" customWidth="1"/>
    <col min="14604" max="14847" width="9.140625" style="318"/>
    <col min="14848" max="14848" width="7.5703125" style="318" customWidth="1"/>
    <col min="14849" max="14849" width="7.140625" style="318" customWidth="1"/>
    <col min="14850" max="14850" width="9.140625" style="318"/>
    <col min="14851" max="14851" width="12.140625" style="318" customWidth="1"/>
    <col min="14852" max="14852" width="12.7109375" style="318" customWidth="1"/>
    <col min="14853" max="14853" width="10.7109375" style="318" customWidth="1"/>
    <col min="14854" max="14855" width="11.5703125" style="318" customWidth="1"/>
    <col min="14856" max="14856" width="11.42578125" style="318" customWidth="1"/>
    <col min="14857" max="14858" width="9.140625" style="318"/>
    <col min="14859" max="14859" width="11" style="318" customWidth="1"/>
    <col min="14860" max="15103" width="9.140625" style="318"/>
    <col min="15104" max="15104" width="7.5703125" style="318" customWidth="1"/>
    <col min="15105" max="15105" width="7.140625" style="318" customWidth="1"/>
    <col min="15106" max="15106" width="9.140625" style="318"/>
    <col min="15107" max="15107" width="12.140625" style="318" customWidth="1"/>
    <col min="15108" max="15108" width="12.7109375" style="318" customWidth="1"/>
    <col min="15109" max="15109" width="10.7109375" style="318" customWidth="1"/>
    <col min="15110" max="15111" width="11.5703125" style="318" customWidth="1"/>
    <col min="15112" max="15112" width="11.42578125" style="318" customWidth="1"/>
    <col min="15113" max="15114" width="9.140625" style="318"/>
    <col min="15115" max="15115" width="11" style="318" customWidth="1"/>
    <col min="15116" max="15359" width="9.140625" style="318"/>
    <col min="15360" max="15360" width="7.5703125" style="318" customWidth="1"/>
    <col min="15361" max="15361" width="7.140625" style="318" customWidth="1"/>
    <col min="15362" max="15362" width="9.140625" style="318"/>
    <col min="15363" max="15363" width="12.140625" style="318" customWidth="1"/>
    <col min="15364" max="15364" width="12.7109375" style="318" customWidth="1"/>
    <col min="15365" max="15365" width="10.7109375" style="318" customWidth="1"/>
    <col min="15366" max="15367" width="11.5703125" style="318" customWidth="1"/>
    <col min="15368" max="15368" width="11.42578125" style="318" customWidth="1"/>
    <col min="15369" max="15370" width="9.140625" style="318"/>
    <col min="15371" max="15371" width="11" style="318" customWidth="1"/>
    <col min="15372" max="15615" width="9.140625" style="318"/>
    <col min="15616" max="15616" width="7.5703125" style="318" customWidth="1"/>
    <col min="15617" max="15617" width="7.140625" style="318" customWidth="1"/>
    <col min="15618" max="15618" width="9.140625" style="318"/>
    <col min="15619" max="15619" width="12.140625" style="318" customWidth="1"/>
    <col min="15620" max="15620" width="12.7109375" style="318" customWidth="1"/>
    <col min="15621" max="15621" width="10.7109375" style="318" customWidth="1"/>
    <col min="15622" max="15623" width="11.5703125" style="318" customWidth="1"/>
    <col min="15624" max="15624" width="11.42578125" style="318" customWidth="1"/>
    <col min="15625" max="15626" width="9.140625" style="318"/>
    <col min="15627" max="15627" width="11" style="318" customWidth="1"/>
    <col min="15628" max="15871" width="9.140625" style="318"/>
    <col min="15872" max="15872" width="7.5703125" style="318" customWidth="1"/>
    <col min="15873" max="15873" width="7.140625" style="318" customWidth="1"/>
    <col min="15874" max="15874" width="9.140625" style="318"/>
    <col min="15875" max="15875" width="12.140625" style="318" customWidth="1"/>
    <col min="15876" max="15876" width="12.7109375" style="318" customWidth="1"/>
    <col min="15877" max="15877" width="10.7109375" style="318" customWidth="1"/>
    <col min="15878" max="15879" width="11.5703125" style="318" customWidth="1"/>
    <col min="15880" max="15880" width="11.42578125" style="318" customWidth="1"/>
    <col min="15881" max="15882" width="9.140625" style="318"/>
    <col min="15883" max="15883" width="11" style="318" customWidth="1"/>
    <col min="15884" max="16127" width="9.140625" style="318"/>
    <col min="16128" max="16128" width="7.5703125" style="318" customWidth="1"/>
    <col min="16129" max="16129" width="7.140625" style="318" customWidth="1"/>
    <col min="16130" max="16130" width="9.140625" style="318"/>
    <col min="16131" max="16131" width="12.140625" style="318" customWidth="1"/>
    <col min="16132" max="16132" width="12.7109375" style="318" customWidth="1"/>
    <col min="16133" max="16133" width="10.7109375" style="318" customWidth="1"/>
    <col min="16134" max="16135" width="11.5703125" style="318" customWidth="1"/>
    <col min="16136" max="16136" width="11.42578125" style="318" customWidth="1"/>
    <col min="16137" max="16138" width="9.140625" style="318"/>
    <col min="16139" max="16139" width="11" style="318" customWidth="1"/>
    <col min="16140" max="16384" width="9.140625" style="318"/>
  </cols>
  <sheetData>
    <row r="1" spans="1:16" ht="27.75" customHeight="1" thickBot="1">
      <c r="A1" s="877" t="s">
        <v>853</v>
      </c>
      <c r="B1" s="877"/>
      <c r="C1" s="877"/>
      <c r="D1" s="877"/>
      <c r="E1" s="877"/>
      <c r="F1" s="877"/>
      <c r="G1" s="877"/>
      <c r="H1" s="877"/>
      <c r="I1" s="877"/>
    </row>
    <row r="2" spans="1:16" ht="24" customHeight="1">
      <c r="A2" s="867" t="s">
        <v>822</v>
      </c>
      <c r="B2" s="869" t="s">
        <v>823</v>
      </c>
      <c r="C2" s="869"/>
      <c r="D2" s="870" t="s">
        <v>49</v>
      </c>
      <c r="E2" s="878" t="s">
        <v>2141</v>
      </c>
      <c r="F2" s="878"/>
      <c r="G2" s="878"/>
      <c r="H2" s="878"/>
      <c r="I2" s="872" t="s">
        <v>51</v>
      </c>
      <c r="J2" s="319"/>
      <c r="K2" s="319"/>
      <c r="L2" s="319"/>
      <c r="M2" s="319"/>
      <c r="N2" s="319"/>
      <c r="O2" s="319"/>
    </row>
    <row r="3" spans="1:16" ht="33" customHeight="1" thickBot="1">
      <c r="A3" s="868"/>
      <c r="B3" s="320" t="s">
        <v>824</v>
      </c>
      <c r="C3" s="320" t="s">
        <v>825</v>
      </c>
      <c r="D3" s="871"/>
      <c r="E3" s="321" t="s">
        <v>826</v>
      </c>
      <c r="F3" s="321" t="s">
        <v>827</v>
      </c>
      <c r="G3" s="321" t="s">
        <v>828</v>
      </c>
      <c r="H3" s="321" t="s">
        <v>829</v>
      </c>
      <c r="I3" s="873"/>
      <c r="J3" s="322"/>
      <c r="L3" s="340" t="s">
        <v>854</v>
      </c>
      <c r="M3" s="340" t="s">
        <v>855</v>
      </c>
      <c r="N3" s="340" t="s">
        <v>856</v>
      </c>
      <c r="O3" s="340" t="s">
        <v>857</v>
      </c>
    </row>
    <row r="4" spans="1:16" ht="24.75">
      <c r="A4" s="626" t="s">
        <v>2091</v>
      </c>
      <c r="B4" s="341">
        <v>20</v>
      </c>
      <c r="C4" s="341" t="s">
        <v>833</v>
      </c>
      <c r="D4" s="342" t="s">
        <v>831</v>
      </c>
      <c r="E4" s="343" t="s">
        <v>832</v>
      </c>
      <c r="F4" s="343" t="s">
        <v>832</v>
      </c>
      <c r="G4" s="343" t="s">
        <v>832</v>
      </c>
      <c r="H4" s="344">
        <v>28</v>
      </c>
      <c r="I4" s="874"/>
      <c r="L4" s="345" t="s">
        <v>832</v>
      </c>
      <c r="M4" s="345" t="s">
        <v>832</v>
      </c>
      <c r="N4" s="345" t="s">
        <v>832</v>
      </c>
      <c r="O4" s="346">
        <v>41</v>
      </c>
      <c r="P4" s="344">
        <f>(41-28)/41*100</f>
        <v>31.707317073170731</v>
      </c>
    </row>
    <row r="5" spans="1:16" ht="22.5">
      <c r="A5" s="347">
        <v>2</v>
      </c>
      <c r="B5" s="348">
        <v>25</v>
      </c>
      <c r="C5" s="348" t="s">
        <v>834</v>
      </c>
      <c r="D5" s="349" t="s">
        <v>831</v>
      </c>
      <c r="E5" s="350" t="s">
        <v>832</v>
      </c>
      <c r="F5" s="350" t="s">
        <v>832</v>
      </c>
      <c r="G5" s="350" t="s">
        <v>832</v>
      </c>
      <c r="H5" s="344">
        <v>44</v>
      </c>
      <c r="I5" s="875"/>
      <c r="K5" s="351"/>
      <c r="L5" s="352" t="s">
        <v>832</v>
      </c>
      <c r="M5" s="352" t="s">
        <v>832</v>
      </c>
      <c r="N5" s="352" t="s">
        <v>832</v>
      </c>
      <c r="O5" s="353">
        <v>64</v>
      </c>
    </row>
    <row r="6" spans="1:16" ht="22.5">
      <c r="A6" s="347">
        <v>3</v>
      </c>
      <c r="B6" s="348">
        <v>32</v>
      </c>
      <c r="C6" s="348" t="s">
        <v>835</v>
      </c>
      <c r="D6" s="349" t="s">
        <v>831</v>
      </c>
      <c r="E6" s="350" t="s">
        <v>832</v>
      </c>
      <c r="F6" s="350" t="s">
        <v>832</v>
      </c>
      <c r="G6" s="350" t="s">
        <v>832</v>
      </c>
      <c r="H6" s="344">
        <v>72</v>
      </c>
      <c r="I6" s="875"/>
      <c r="K6" s="351"/>
      <c r="L6" s="352" t="s">
        <v>832</v>
      </c>
      <c r="M6" s="352" t="s">
        <v>832</v>
      </c>
      <c r="N6" s="352" t="s">
        <v>832</v>
      </c>
      <c r="O6" s="353">
        <v>105</v>
      </c>
    </row>
    <row r="7" spans="1:16" ht="22.5">
      <c r="A7" s="347">
        <v>4</v>
      </c>
      <c r="B7" s="348">
        <v>40</v>
      </c>
      <c r="C7" s="348" t="s">
        <v>836</v>
      </c>
      <c r="D7" s="349" t="s">
        <v>831</v>
      </c>
      <c r="E7" s="350" t="s">
        <v>832</v>
      </c>
      <c r="F7" s="350" t="s">
        <v>832</v>
      </c>
      <c r="G7" s="344">
        <v>72</v>
      </c>
      <c r="H7" s="344">
        <v>109</v>
      </c>
      <c r="I7" s="875"/>
      <c r="K7" s="319"/>
      <c r="L7" s="352" t="s">
        <v>832</v>
      </c>
      <c r="M7" s="352" t="s">
        <v>832</v>
      </c>
      <c r="N7" s="353">
        <v>106</v>
      </c>
      <c r="O7" s="353">
        <v>159</v>
      </c>
    </row>
    <row r="8" spans="1:16" ht="22.5">
      <c r="A8" s="347">
        <v>5</v>
      </c>
      <c r="B8" s="348">
        <v>50</v>
      </c>
      <c r="C8" s="348" t="s">
        <v>837</v>
      </c>
      <c r="D8" s="349" t="s">
        <v>831</v>
      </c>
      <c r="E8" s="350" t="s">
        <v>832</v>
      </c>
      <c r="F8" s="350" t="s">
        <v>832</v>
      </c>
      <c r="G8" s="344">
        <v>110</v>
      </c>
      <c r="H8" s="344">
        <v>171</v>
      </c>
      <c r="I8" s="875"/>
      <c r="L8" s="352" t="s">
        <v>832</v>
      </c>
      <c r="M8" s="352" t="s">
        <v>832</v>
      </c>
      <c r="N8" s="353">
        <v>160</v>
      </c>
      <c r="O8" s="353">
        <v>250</v>
      </c>
    </row>
    <row r="9" spans="1:16" ht="22.5">
      <c r="A9" s="347">
        <v>6</v>
      </c>
      <c r="B9" s="348">
        <v>63</v>
      </c>
      <c r="C9" s="348" t="s">
        <v>838</v>
      </c>
      <c r="D9" s="349" t="s">
        <v>831</v>
      </c>
      <c r="E9" s="350" t="s">
        <v>832</v>
      </c>
      <c r="F9" s="344">
        <v>123</v>
      </c>
      <c r="G9" s="344">
        <v>176</v>
      </c>
      <c r="H9" s="344">
        <v>272</v>
      </c>
      <c r="I9" s="875"/>
      <c r="L9" s="352" t="s">
        <v>832</v>
      </c>
      <c r="M9" s="353">
        <v>180</v>
      </c>
      <c r="N9" s="353">
        <v>256</v>
      </c>
      <c r="O9" s="353">
        <v>397</v>
      </c>
    </row>
    <row r="10" spans="1:16" ht="22.5">
      <c r="A10" s="347">
        <v>7</v>
      </c>
      <c r="B10" s="348">
        <v>75</v>
      </c>
      <c r="C10" s="348" t="s">
        <v>839</v>
      </c>
      <c r="D10" s="349" t="s">
        <v>831</v>
      </c>
      <c r="E10" s="350" t="s">
        <v>832</v>
      </c>
      <c r="F10" s="344">
        <v>170</v>
      </c>
      <c r="G10" s="344">
        <v>245</v>
      </c>
      <c r="H10" s="344">
        <v>388</v>
      </c>
      <c r="I10" s="875"/>
      <c r="L10" s="352" t="s">
        <v>832</v>
      </c>
      <c r="M10" s="353">
        <v>249</v>
      </c>
      <c r="N10" s="353">
        <v>358</v>
      </c>
      <c r="O10" s="353">
        <v>567</v>
      </c>
    </row>
    <row r="11" spans="1:16" ht="22.5">
      <c r="A11" s="347">
        <v>8</v>
      </c>
      <c r="B11" s="348">
        <v>90</v>
      </c>
      <c r="C11" s="348" t="s">
        <v>840</v>
      </c>
      <c r="D11" s="349" t="s">
        <v>831</v>
      </c>
      <c r="E11" s="344">
        <v>155</v>
      </c>
      <c r="F11" s="344">
        <v>243</v>
      </c>
      <c r="G11" s="344">
        <v>353</v>
      </c>
      <c r="H11" s="344">
        <v>553</v>
      </c>
      <c r="I11" s="875"/>
      <c r="L11" s="353">
        <v>227</v>
      </c>
      <c r="M11" s="353">
        <v>354</v>
      </c>
      <c r="N11" s="353">
        <v>516</v>
      </c>
      <c r="O11" s="353">
        <v>808</v>
      </c>
    </row>
    <row r="12" spans="1:16" ht="22.5">
      <c r="A12" s="347">
        <v>9</v>
      </c>
      <c r="B12" s="348">
        <v>110</v>
      </c>
      <c r="C12" s="348" t="s">
        <v>841</v>
      </c>
      <c r="D12" s="349" t="s">
        <v>831</v>
      </c>
      <c r="E12" s="344">
        <v>231</v>
      </c>
      <c r="F12" s="344">
        <v>333</v>
      </c>
      <c r="G12" s="344">
        <v>511</v>
      </c>
      <c r="H12" s="344">
        <v>820</v>
      </c>
      <c r="I12" s="875"/>
      <c r="L12" s="353">
        <v>337</v>
      </c>
      <c r="M12" s="353">
        <v>486</v>
      </c>
      <c r="N12" s="353">
        <v>746</v>
      </c>
      <c r="O12" s="353">
        <v>1198</v>
      </c>
    </row>
    <row r="13" spans="1:16" ht="22.5">
      <c r="A13" s="347">
        <v>10</v>
      </c>
      <c r="B13" s="348">
        <v>125</v>
      </c>
      <c r="C13" s="348" t="s">
        <v>842</v>
      </c>
      <c r="D13" s="349" t="s">
        <v>831</v>
      </c>
      <c r="E13" s="344">
        <v>294</v>
      </c>
      <c r="F13" s="344">
        <v>459</v>
      </c>
      <c r="G13" s="344">
        <v>680</v>
      </c>
      <c r="H13" s="344">
        <v>1050</v>
      </c>
      <c r="I13" s="875"/>
      <c r="L13" s="353">
        <v>429</v>
      </c>
      <c r="M13" s="353">
        <v>670</v>
      </c>
      <c r="N13" s="353">
        <v>994</v>
      </c>
      <c r="O13" s="353">
        <v>1534</v>
      </c>
    </row>
    <row r="14" spans="1:16" ht="22.5">
      <c r="A14" s="347">
        <v>11</v>
      </c>
      <c r="B14" s="348">
        <v>140</v>
      </c>
      <c r="C14" s="348" t="s">
        <v>843</v>
      </c>
      <c r="D14" s="349" t="s">
        <v>831</v>
      </c>
      <c r="E14" s="344">
        <v>363</v>
      </c>
      <c r="F14" s="344">
        <v>583</v>
      </c>
      <c r="G14" s="344">
        <v>847</v>
      </c>
      <c r="H14" s="344">
        <v>1325</v>
      </c>
      <c r="I14" s="875"/>
      <c r="L14" s="353">
        <v>530</v>
      </c>
      <c r="M14" s="353">
        <v>851</v>
      </c>
      <c r="N14" s="353">
        <v>1237</v>
      </c>
      <c r="O14" s="353">
        <v>1935</v>
      </c>
    </row>
    <row r="15" spans="1:16" ht="22.5">
      <c r="A15" s="347">
        <v>12</v>
      </c>
      <c r="B15" s="354">
        <v>160</v>
      </c>
      <c r="C15" s="354" t="s">
        <v>844</v>
      </c>
      <c r="D15" s="355" t="s">
        <v>831</v>
      </c>
      <c r="E15" s="344">
        <v>474</v>
      </c>
      <c r="F15" s="344">
        <v>754</v>
      </c>
      <c r="G15" s="344">
        <v>1085</v>
      </c>
      <c r="H15" s="344">
        <v>1705</v>
      </c>
      <c r="I15" s="875"/>
      <c r="L15" s="356">
        <v>693</v>
      </c>
      <c r="M15" s="356">
        <v>1102</v>
      </c>
      <c r="N15" s="356">
        <v>1585</v>
      </c>
      <c r="O15" s="356">
        <v>2490</v>
      </c>
    </row>
    <row r="16" spans="1:16" ht="22.5">
      <c r="A16" s="347">
        <v>13</v>
      </c>
      <c r="B16" s="354">
        <v>180</v>
      </c>
      <c r="C16" s="354" t="s">
        <v>845</v>
      </c>
      <c r="D16" s="355" t="s">
        <v>831</v>
      </c>
      <c r="E16" s="344">
        <v>607</v>
      </c>
      <c r="F16" s="344">
        <v>969</v>
      </c>
      <c r="G16" s="344">
        <v>1384</v>
      </c>
      <c r="H16" s="344">
        <v>2173</v>
      </c>
      <c r="I16" s="875"/>
      <c r="L16" s="356">
        <v>887</v>
      </c>
      <c r="M16" s="356">
        <v>1416</v>
      </c>
      <c r="N16" s="356">
        <v>2021</v>
      </c>
      <c r="O16" s="356">
        <v>3174</v>
      </c>
    </row>
    <row r="17" spans="1:15" ht="23.25" thickBot="1">
      <c r="A17" s="357">
        <v>14</v>
      </c>
      <c r="B17" s="358">
        <v>200</v>
      </c>
      <c r="C17" s="358" t="s">
        <v>846</v>
      </c>
      <c r="D17" s="359" t="s">
        <v>831</v>
      </c>
      <c r="E17" s="360">
        <v>742</v>
      </c>
      <c r="F17" s="360">
        <v>1176</v>
      </c>
      <c r="G17" s="360">
        <v>1695</v>
      </c>
      <c r="H17" s="360">
        <v>2687</v>
      </c>
      <c r="I17" s="876"/>
      <c r="L17" s="361">
        <v>1083</v>
      </c>
      <c r="M17" s="361">
        <v>1717</v>
      </c>
      <c r="N17" s="361">
        <v>2476</v>
      </c>
      <c r="O17" s="361">
        <v>3925</v>
      </c>
    </row>
    <row r="18" spans="1:15" ht="21">
      <c r="A18" s="337"/>
      <c r="B18" s="338"/>
    </row>
    <row r="19" spans="1:15" ht="21">
      <c r="A19" s="337"/>
    </row>
    <row r="20" spans="1:15" ht="21">
      <c r="A20" s="337"/>
    </row>
    <row r="21" spans="1:15" ht="21">
      <c r="A21" s="337"/>
      <c r="L21" s="362">
        <v>9847546403</v>
      </c>
    </row>
    <row r="22" spans="1:15" ht="21">
      <c r="A22" s="337"/>
    </row>
    <row r="23" spans="1:15" ht="21">
      <c r="A23" s="337"/>
    </row>
    <row r="24" spans="1:15" ht="21">
      <c r="A24" s="337"/>
    </row>
    <row r="25" spans="1:15" ht="21">
      <c r="A25" s="337"/>
    </row>
    <row r="26" spans="1:15" ht="21">
      <c r="A26" s="337"/>
    </row>
    <row r="27" spans="1:15" ht="21">
      <c r="A27" s="337"/>
    </row>
    <row r="28" spans="1:15" ht="21">
      <c r="A28" s="337"/>
    </row>
    <row r="29" spans="1:15" ht="21">
      <c r="A29" s="337"/>
    </row>
    <row r="30" spans="1:15" ht="21">
      <c r="A30" s="337"/>
    </row>
    <row r="31" spans="1:15" ht="21">
      <c r="A31" s="337"/>
    </row>
    <row r="32" spans="1:15" ht="21">
      <c r="A32" s="337"/>
    </row>
    <row r="33" spans="1:1" ht="21">
      <c r="A33" s="337"/>
    </row>
    <row r="34" spans="1:1" ht="21">
      <c r="A34" s="337"/>
    </row>
    <row r="35" spans="1:1" ht="21">
      <c r="A35" s="337"/>
    </row>
    <row r="36" spans="1:1" ht="21">
      <c r="A36" s="337"/>
    </row>
    <row r="37" spans="1:1" ht="21">
      <c r="A37" s="337"/>
    </row>
    <row r="38" spans="1:1" ht="21">
      <c r="A38" s="337"/>
    </row>
    <row r="39" spans="1:1" ht="21">
      <c r="A39" s="337"/>
    </row>
    <row r="40" spans="1:1" ht="21">
      <c r="A40" s="337"/>
    </row>
    <row r="41" spans="1:1" ht="21">
      <c r="A41" s="337"/>
    </row>
    <row r="42" spans="1:1" ht="21">
      <c r="A42" s="337"/>
    </row>
    <row r="43" spans="1:1" ht="21">
      <c r="A43" s="337"/>
    </row>
    <row r="44" spans="1:1" ht="21">
      <c r="A44" s="337"/>
    </row>
    <row r="45" spans="1:1" ht="21">
      <c r="A45" s="337"/>
    </row>
    <row r="46" spans="1:1" ht="21">
      <c r="A46" s="337"/>
    </row>
    <row r="47" spans="1:1" ht="21">
      <c r="A47" s="337"/>
    </row>
    <row r="48" spans="1:1" ht="21">
      <c r="A48" s="337"/>
    </row>
    <row r="49" spans="1:1" ht="21">
      <c r="A49" s="337"/>
    </row>
    <row r="50" spans="1:1" ht="21">
      <c r="A50" s="337"/>
    </row>
    <row r="51" spans="1:1" ht="21">
      <c r="A51" s="337"/>
    </row>
    <row r="52" spans="1:1" ht="21">
      <c r="A52" s="337"/>
    </row>
    <row r="53" spans="1:1" ht="21">
      <c r="A53" s="337"/>
    </row>
    <row r="54" spans="1:1" ht="21">
      <c r="A54" s="337"/>
    </row>
    <row r="55" spans="1:1" ht="21">
      <c r="A55" s="337"/>
    </row>
    <row r="56" spans="1:1" ht="21">
      <c r="A56" s="337"/>
    </row>
    <row r="57" spans="1:1" ht="21">
      <c r="A57" s="337"/>
    </row>
    <row r="58" spans="1:1" ht="21">
      <c r="A58" s="337"/>
    </row>
    <row r="59" spans="1:1" ht="21">
      <c r="A59" s="337"/>
    </row>
    <row r="60" spans="1:1" ht="21">
      <c r="A60" s="337"/>
    </row>
    <row r="61" spans="1:1" ht="21">
      <c r="A61" s="337"/>
    </row>
    <row r="62" spans="1:1" ht="21">
      <c r="A62" s="337"/>
    </row>
    <row r="63" spans="1:1" ht="21">
      <c r="A63" s="337"/>
    </row>
    <row r="64" spans="1:1" ht="21">
      <c r="A64" s="337"/>
    </row>
    <row r="65" spans="1:1" ht="21">
      <c r="A65" s="337"/>
    </row>
    <row r="66" spans="1:1" ht="21">
      <c r="A66" s="337"/>
    </row>
    <row r="67" spans="1:1" ht="21">
      <c r="A67" s="337"/>
    </row>
    <row r="68" spans="1:1" ht="21">
      <c r="A68" s="337"/>
    </row>
    <row r="69" spans="1:1" ht="21">
      <c r="A69" s="337"/>
    </row>
    <row r="70" spans="1:1" ht="21">
      <c r="A70" s="337"/>
    </row>
    <row r="71" spans="1:1" ht="21">
      <c r="A71" s="337"/>
    </row>
    <row r="72" spans="1:1" ht="21">
      <c r="A72" s="337"/>
    </row>
    <row r="73" spans="1:1" ht="21">
      <c r="A73" s="337"/>
    </row>
    <row r="74" spans="1:1" ht="21">
      <c r="A74" s="337"/>
    </row>
    <row r="75" spans="1:1" ht="21">
      <c r="A75" s="337"/>
    </row>
    <row r="76" spans="1:1" ht="21">
      <c r="A76" s="337"/>
    </row>
    <row r="77" spans="1:1" ht="21">
      <c r="A77" s="337"/>
    </row>
    <row r="78" spans="1:1" ht="21">
      <c r="A78" s="337"/>
    </row>
    <row r="79" spans="1:1" ht="21">
      <c r="A79" s="337"/>
    </row>
    <row r="80" spans="1:1" ht="21">
      <c r="A80" s="337"/>
    </row>
    <row r="81" spans="1:1" ht="21">
      <c r="A81" s="337"/>
    </row>
    <row r="82" spans="1:1" ht="21">
      <c r="A82" s="337"/>
    </row>
    <row r="83" spans="1:1" ht="21">
      <c r="A83" s="337"/>
    </row>
    <row r="84" spans="1:1" ht="21">
      <c r="A84" s="337"/>
    </row>
    <row r="85" spans="1:1" ht="21">
      <c r="A85" s="337"/>
    </row>
    <row r="86" spans="1:1" ht="21">
      <c r="A86" s="337"/>
    </row>
    <row r="87" spans="1:1" ht="21">
      <c r="A87" s="337"/>
    </row>
    <row r="88" spans="1:1" ht="21">
      <c r="A88" s="337"/>
    </row>
    <row r="89" spans="1:1" ht="21">
      <c r="A89" s="337"/>
    </row>
    <row r="90" spans="1:1" ht="21">
      <c r="A90" s="337"/>
    </row>
    <row r="91" spans="1:1" ht="21">
      <c r="A91" s="337"/>
    </row>
    <row r="92" spans="1:1" ht="21">
      <c r="A92" s="337"/>
    </row>
    <row r="93" spans="1:1" ht="21">
      <c r="A93" s="337"/>
    </row>
    <row r="94" spans="1:1" ht="21">
      <c r="A94" s="337"/>
    </row>
    <row r="95" spans="1:1" ht="21">
      <c r="A95" s="337"/>
    </row>
    <row r="96" spans="1:1" ht="21">
      <c r="A96" s="337"/>
    </row>
    <row r="97" spans="1:1" ht="21">
      <c r="A97" s="337"/>
    </row>
    <row r="98" spans="1:1" ht="21">
      <c r="A98" s="337"/>
    </row>
  </sheetData>
  <mergeCells count="7">
    <mergeCell ref="I4:I17"/>
    <mergeCell ref="A1:I1"/>
    <mergeCell ref="A2:A3"/>
    <mergeCell ref="B2:C2"/>
    <mergeCell ref="D2:D3"/>
    <mergeCell ref="E2:H2"/>
    <mergeCell ref="I2:I3"/>
  </mergeCells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71"/>
  <sheetViews>
    <sheetView workbookViewId="0">
      <selection activeCell="U10" sqref="U10"/>
    </sheetView>
  </sheetViews>
  <sheetFormatPr defaultRowHeight="12.75"/>
  <cols>
    <col min="1" max="1" width="23.42578125" style="18" customWidth="1"/>
    <col min="2" max="2" width="10" style="18" customWidth="1"/>
    <col min="3" max="3" width="10.28515625" style="18" customWidth="1"/>
    <col min="4" max="4" width="10" style="18" customWidth="1"/>
    <col min="5" max="5" width="10.42578125" style="18" customWidth="1"/>
    <col min="6" max="10" width="10" style="18" customWidth="1"/>
    <col min="11" max="11" width="9.140625" style="18"/>
    <col min="12" max="19" width="9.140625" style="18" hidden="1" customWidth="1"/>
    <col min="20" max="20" width="10.7109375" style="18" hidden="1" customWidth="1"/>
    <col min="21" max="16384" width="9.140625" style="18"/>
  </cols>
  <sheetData>
    <row r="1" spans="1:23" ht="22.5" customHeight="1" thickBot="1">
      <c r="A1" s="882" t="s">
        <v>2142</v>
      </c>
      <c r="B1" s="882"/>
      <c r="C1" s="882"/>
      <c r="D1" s="882"/>
      <c r="E1" s="882"/>
      <c r="F1" s="882"/>
      <c r="G1" s="882"/>
      <c r="H1" s="882"/>
      <c r="I1" s="882"/>
      <c r="J1" s="882"/>
    </row>
    <row r="2" spans="1:23" ht="17.100000000000001" customHeight="1" thickBot="1">
      <c r="A2" s="363" t="s">
        <v>858</v>
      </c>
      <c r="B2" s="364" t="s">
        <v>859</v>
      </c>
      <c r="C2" s="364" t="s">
        <v>860</v>
      </c>
      <c r="D2" s="364" t="s">
        <v>861</v>
      </c>
      <c r="E2" s="364" t="s">
        <v>862</v>
      </c>
      <c r="F2" s="364" t="s">
        <v>863</v>
      </c>
      <c r="G2" s="364" t="s">
        <v>864</v>
      </c>
      <c r="H2" s="364" t="s">
        <v>865</v>
      </c>
      <c r="I2" s="364" t="s">
        <v>866</v>
      </c>
      <c r="J2" s="365" t="s">
        <v>867</v>
      </c>
      <c r="L2" s="364" t="s">
        <v>859</v>
      </c>
      <c r="M2" s="364" t="s">
        <v>860</v>
      </c>
      <c r="N2" s="364" t="s">
        <v>861</v>
      </c>
      <c r="O2" s="364" t="s">
        <v>862</v>
      </c>
      <c r="P2" s="364" t="s">
        <v>863</v>
      </c>
      <c r="Q2" s="364" t="s">
        <v>864</v>
      </c>
      <c r="R2" s="364" t="s">
        <v>865</v>
      </c>
      <c r="S2" s="364" t="s">
        <v>866</v>
      </c>
      <c r="T2" s="365" t="s">
        <v>867</v>
      </c>
    </row>
    <row r="3" spans="1:23" ht="33" customHeight="1">
      <c r="A3" s="627" t="s">
        <v>868</v>
      </c>
      <c r="B3" s="692">
        <v>11</v>
      </c>
      <c r="C3" s="692">
        <v>22</v>
      </c>
      <c r="D3" s="692">
        <v>37</v>
      </c>
      <c r="E3" s="692">
        <v>78</v>
      </c>
      <c r="F3" s="692">
        <v>130</v>
      </c>
      <c r="G3" s="692">
        <v>229</v>
      </c>
      <c r="H3" s="692">
        <v>430</v>
      </c>
      <c r="I3" s="692">
        <v>726</v>
      </c>
      <c r="J3" s="693">
        <v>1352</v>
      </c>
      <c r="L3" s="366">
        <v>23</v>
      </c>
      <c r="M3" s="366">
        <v>45</v>
      </c>
      <c r="N3" s="366">
        <v>77</v>
      </c>
      <c r="O3" s="366">
        <v>162</v>
      </c>
      <c r="P3" s="366">
        <v>273</v>
      </c>
      <c r="Q3" s="366">
        <v>480</v>
      </c>
      <c r="R3" s="366">
        <v>900</v>
      </c>
      <c r="S3" s="366">
        <v>1520</v>
      </c>
      <c r="T3" s="367">
        <v>2831</v>
      </c>
      <c r="U3" s="368"/>
      <c r="V3" s="368"/>
      <c r="W3" s="368"/>
    </row>
    <row r="4" spans="1:23" ht="17.100000000000001" customHeight="1">
      <c r="A4" s="627" t="s">
        <v>2092</v>
      </c>
      <c r="B4" s="692">
        <v>15</v>
      </c>
      <c r="C4" s="692">
        <v>24</v>
      </c>
      <c r="D4" s="692">
        <v>38</v>
      </c>
      <c r="E4" s="692">
        <v>70</v>
      </c>
      <c r="F4" s="692">
        <v>118</v>
      </c>
      <c r="G4" s="692">
        <v>195</v>
      </c>
      <c r="H4" s="692">
        <v>382</v>
      </c>
      <c r="I4" s="692">
        <v>645</v>
      </c>
      <c r="J4" s="693">
        <v>1127</v>
      </c>
      <c r="L4" s="369">
        <v>31</v>
      </c>
      <c r="M4" s="369">
        <v>55</v>
      </c>
      <c r="N4" s="369">
        <v>96</v>
      </c>
      <c r="O4" s="369">
        <v>186</v>
      </c>
      <c r="P4" s="369">
        <v>316</v>
      </c>
      <c r="Q4" s="369">
        <v>576</v>
      </c>
      <c r="R4" s="369">
        <v>1000</v>
      </c>
      <c r="S4" s="369">
        <v>1831</v>
      </c>
      <c r="T4" s="370">
        <v>3181</v>
      </c>
    </row>
    <row r="5" spans="1:23" ht="17.100000000000001" customHeight="1">
      <c r="A5" s="679" t="s">
        <v>869</v>
      </c>
      <c r="B5" s="692">
        <v>15</v>
      </c>
      <c r="C5" s="694">
        <v>27</v>
      </c>
      <c r="D5" s="694">
        <v>46</v>
      </c>
      <c r="E5" s="694">
        <v>89</v>
      </c>
      <c r="F5" s="694">
        <v>151</v>
      </c>
      <c r="G5" s="694">
        <v>275</v>
      </c>
      <c r="H5" s="694">
        <v>478</v>
      </c>
      <c r="I5" s="692">
        <v>645</v>
      </c>
      <c r="J5" s="693">
        <v>1127</v>
      </c>
      <c r="L5" s="369">
        <v>18</v>
      </c>
      <c r="M5" s="369">
        <v>23</v>
      </c>
      <c r="N5" s="369">
        <v>45</v>
      </c>
      <c r="O5" s="369">
        <v>88</v>
      </c>
      <c r="P5" s="369">
        <v>147</v>
      </c>
      <c r="Q5" s="369">
        <v>258</v>
      </c>
      <c r="R5" s="369">
        <v>500</v>
      </c>
      <c r="S5" s="369">
        <v>739</v>
      </c>
      <c r="T5" s="370">
        <v>1350</v>
      </c>
    </row>
    <row r="6" spans="1:23" ht="17.100000000000001" customHeight="1">
      <c r="A6" s="679" t="s">
        <v>870</v>
      </c>
      <c r="B6" s="692">
        <v>9</v>
      </c>
      <c r="C6" s="692">
        <v>11</v>
      </c>
      <c r="D6" s="692">
        <v>22</v>
      </c>
      <c r="E6" s="692">
        <v>42</v>
      </c>
      <c r="F6" s="692">
        <v>70</v>
      </c>
      <c r="G6" s="692">
        <v>123</v>
      </c>
      <c r="H6" s="692">
        <v>239</v>
      </c>
      <c r="I6" s="692">
        <v>353</v>
      </c>
      <c r="J6" s="693">
        <v>1519</v>
      </c>
      <c r="L6" s="369">
        <v>31</v>
      </c>
      <c r="M6" s="369">
        <v>51</v>
      </c>
      <c r="N6" s="369">
        <v>79</v>
      </c>
      <c r="O6" s="369">
        <v>147</v>
      </c>
      <c r="P6" s="369">
        <v>246</v>
      </c>
      <c r="Q6" s="369">
        <v>407</v>
      </c>
      <c r="R6" s="369">
        <v>800</v>
      </c>
      <c r="S6" s="369">
        <v>1350</v>
      </c>
      <c r="T6" s="370">
        <v>2360</v>
      </c>
    </row>
    <row r="7" spans="1:23" ht="17.100000000000001" customHeight="1">
      <c r="A7" s="371" t="s">
        <v>871</v>
      </c>
      <c r="B7" s="692">
        <v>12</v>
      </c>
      <c r="C7" s="692">
        <v>19</v>
      </c>
      <c r="D7" s="692">
        <v>29</v>
      </c>
      <c r="E7" s="692">
        <v>43</v>
      </c>
      <c r="F7" s="692">
        <v>76</v>
      </c>
      <c r="G7" s="692">
        <v>146</v>
      </c>
      <c r="H7" s="692">
        <v>234</v>
      </c>
      <c r="I7" s="695" t="s">
        <v>832</v>
      </c>
      <c r="J7" s="696" t="s">
        <v>832</v>
      </c>
      <c r="L7" s="369">
        <v>26</v>
      </c>
      <c r="M7" s="369">
        <v>40</v>
      </c>
      <c r="N7" s="369">
        <v>61</v>
      </c>
      <c r="O7" s="369">
        <v>90</v>
      </c>
      <c r="P7" s="369">
        <v>160</v>
      </c>
      <c r="Q7" s="369">
        <v>305</v>
      </c>
      <c r="R7" s="369">
        <v>490</v>
      </c>
      <c r="S7" s="680" t="s">
        <v>832</v>
      </c>
      <c r="T7" s="681" t="s">
        <v>832</v>
      </c>
    </row>
    <row r="8" spans="1:23" ht="17.100000000000001" customHeight="1">
      <c r="A8" s="371" t="s">
        <v>872</v>
      </c>
      <c r="B8" s="692">
        <v>336</v>
      </c>
      <c r="C8" s="697">
        <v>406</v>
      </c>
      <c r="D8" s="692">
        <v>535</v>
      </c>
      <c r="E8" s="692">
        <v>573</v>
      </c>
      <c r="F8" s="692">
        <v>955</v>
      </c>
      <c r="G8" s="692">
        <v>1435</v>
      </c>
      <c r="H8" s="695" t="s">
        <v>832</v>
      </c>
      <c r="I8" s="695" t="s">
        <v>832</v>
      </c>
      <c r="J8" s="696" t="s">
        <v>832</v>
      </c>
      <c r="L8" s="369">
        <v>704</v>
      </c>
      <c r="M8" s="369">
        <v>927</v>
      </c>
      <c r="N8" s="369">
        <v>1119</v>
      </c>
      <c r="O8" s="369">
        <v>1200</v>
      </c>
      <c r="P8" s="369">
        <v>2000</v>
      </c>
      <c r="Q8" s="369">
        <v>3005</v>
      </c>
      <c r="R8" s="680" t="s">
        <v>832</v>
      </c>
      <c r="S8" s="680" t="s">
        <v>832</v>
      </c>
      <c r="T8" s="681" t="s">
        <v>832</v>
      </c>
    </row>
    <row r="9" spans="1:23" ht="17.100000000000001" customHeight="1">
      <c r="A9" s="371" t="s">
        <v>873</v>
      </c>
      <c r="B9" s="692">
        <v>91</v>
      </c>
      <c r="C9" s="692">
        <v>124</v>
      </c>
      <c r="D9" s="692">
        <v>215</v>
      </c>
      <c r="E9" s="692">
        <v>458</v>
      </c>
      <c r="F9" s="692">
        <v>664</v>
      </c>
      <c r="G9" s="692">
        <v>1123</v>
      </c>
      <c r="H9" s="695" t="s">
        <v>832</v>
      </c>
      <c r="I9" s="695" t="s">
        <v>832</v>
      </c>
      <c r="J9" s="696" t="s">
        <v>832</v>
      </c>
      <c r="L9" s="369">
        <v>190</v>
      </c>
      <c r="M9" s="369">
        <v>260</v>
      </c>
      <c r="N9" s="369">
        <v>450</v>
      </c>
      <c r="O9" s="369">
        <v>960</v>
      </c>
      <c r="P9" s="369">
        <v>1390</v>
      </c>
      <c r="Q9" s="369">
        <v>2350</v>
      </c>
      <c r="R9" s="680" t="s">
        <v>832</v>
      </c>
      <c r="S9" s="680" t="s">
        <v>832</v>
      </c>
      <c r="T9" s="681" t="s">
        <v>832</v>
      </c>
    </row>
    <row r="10" spans="1:23" ht="17.100000000000001" customHeight="1">
      <c r="A10" s="371" t="s">
        <v>874</v>
      </c>
      <c r="B10" s="692">
        <v>6</v>
      </c>
      <c r="C10" s="692">
        <v>7</v>
      </c>
      <c r="D10" s="692">
        <v>14</v>
      </c>
      <c r="E10" s="692">
        <v>19</v>
      </c>
      <c r="F10" s="692">
        <v>30</v>
      </c>
      <c r="G10" s="692">
        <v>38</v>
      </c>
      <c r="H10" s="695" t="s">
        <v>832</v>
      </c>
      <c r="I10" s="695" t="s">
        <v>832</v>
      </c>
      <c r="J10" s="696" t="s">
        <v>832</v>
      </c>
      <c r="L10" s="369">
        <v>13</v>
      </c>
      <c r="M10" s="369">
        <v>15</v>
      </c>
      <c r="N10" s="369">
        <v>29</v>
      </c>
      <c r="O10" s="369">
        <v>40</v>
      </c>
      <c r="P10" s="369">
        <v>62</v>
      </c>
      <c r="Q10" s="369">
        <v>81</v>
      </c>
      <c r="R10" s="680" t="s">
        <v>832</v>
      </c>
      <c r="S10" s="680" t="s">
        <v>832</v>
      </c>
      <c r="T10" s="681" t="s">
        <v>832</v>
      </c>
    </row>
    <row r="11" spans="1:23" ht="17.100000000000001" customHeight="1">
      <c r="A11" s="371" t="s">
        <v>875</v>
      </c>
      <c r="B11" s="692">
        <v>12</v>
      </c>
      <c r="C11" s="692">
        <v>14</v>
      </c>
      <c r="D11" s="692">
        <v>22</v>
      </c>
      <c r="E11" s="692">
        <v>24</v>
      </c>
      <c r="F11" s="692">
        <v>27</v>
      </c>
      <c r="G11" s="692">
        <v>36</v>
      </c>
      <c r="H11" s="695" t="s">
        <v>832</v>
      </c>
      <c r="I11" s="695" t="s">
        <v>832</v>
      </c>
      <c r="J11" s="696" t="s">
        <v>832</v>
      </c>
      <c r="L11" s="369">
        <v>25</v>
      </c>
      <c r="M11" s="369">
        <v>30</v>
      </c>
      <c r="N11" s="369">
        <v>45</v>
      </c>
      <c r="O11" s="369">
        <v>50</v>
      </c>
      <c r="P11" s="369">
        <v>55</v>
      </c>
      <c r="Q11" s="369">
        <v>75</v>
      </c>
      <c r="R11" s="680" t="s">
        <v>832</v>
      </c>
      <c r="S11" s="680" t="s">
        <v>832</v>
      </c>
      <c r="T11" s="681" t="s">
        <v>832</v>
      </c>
    </row>
    <row r="12" spans="1:23" ht="17.100000000000001" customHeight="1">
      <c r="A12" s="371" t="s">
        <v>876</v>
      </c>
      <c r="B12" s="692">
        <v>19</v>
      </c>
      <c r="C12" s="692">
        <v>22</v>
      </c>
      <c r="D12" s="692">
        <v>27</v>
      </c>
      <c r="E12" s="692"/>
      <c r="F12" s="692"/>
      <c r="G12" s="694"/>
      <c r="H12" s="695" t="s">
        <v>832</v>
      </c>
      <c r="I12" s="695" t="s">
        <v>832</v>
      </c>
      <c r="J12" s="696" t="s">
        <v>832</v>
      </c>
      <c r="L12" s="369">
        <v>40</v>
      </c>
      <c r="M12" s="369">
        <v>47</v>
      </c>
      <c r="N12" s="369">
        <v>57</v>
      </c>
      <c r="O12" s="369">
        <v>87</v>
      </c>
      <c r="P12" s="369">
        <v>124</v>
      </c>
      <c r="Q12" s="369">
        <v>175</v>
      </c>
      <c r="R12" s="680" t="s">
        <v>832</v>
      </c>
      <c r="S12" s="680" t="s">
        <v>832</v>
      </c>
      <c r="T12" s="681" t="s">
        <v>832</v>
      </c>
    </row>
    <row r="13" spans="1:23" ht="17.100000000000001" customHeight="1">
      <c r="A13" s="371" t="s">
        <v>877</v>
      </c>
      <c r="B13" s="692">
        <v>57</v>
      </c>
      <c r="C13" s="692">
        <v>97</v>
      </c>
      <c r="D13" s="692">
        <v>157</v>
      </c>
      <c r="E13" s="692">
        <v>238</v>
      </c>
      <c r="F13" s="692">
        <v>373</v>
      </c>
      <c r="G13" s="692">
        <v>445</v>
      </c>
      <c r="H13" s="695" t="s">
        <v>832</v>
      </c>
      <c r="I13" s="695" t="s">
        <v>832</v>
      </c>
      <c r="J13" s="696" t="s">
        <v>832</v>
      </c>
      <c r="L13" s="369">
        <v>119</v>
      </c>
      <c r="M13" s="369">
        <v>204</v>
      </c>
      <c r="N13" s="369">
        <v>328</v>
      </c>
      <c r="O13" s="369">
        <v>497</v>
      </c>
      <c r="P13" s="369">
        <v>780</v>
      </c>
      <c r="Q13" s="369">
        <v>932</v>
      </c>
      <c r="R13" s="680" t="s">
        <v>832</v>
      </c>
      <c r="S13" s="680" t="s">
        <v>832</v>
      </c>
      <c r="T13" s="681" t="s">
        <v>832</v>
      </c>
    </row>
    <row r="14" spans="1:23" ht="17.100000000000001" customHeight="1">
      <c r="A14" s="371" t="s">
        <v>878</v>
      </c>
      <c r="B14" s="692">
        <v>329</v>
      </c>
      <c r="C14" s="692">
        <v>406</v>
      </c>
      <c r="D14" s="692">
        <v>552</v>
      </c>
      <c r="E14" s="695">
        <v>912</v>
      </c>
      <c r="F14" s="695" t="s">
        <v>832</v>
      </c>
      <c r="G14" s="695" t="s">
        <v>832</v>
      </c>
      <c r="H14" s="695" t="s">
        <v>832</v>
      </c>
      <c r="I14" s="695" t="s">
        <v>832</v>
      </c>
      <c r="J14" s="696" t="s">
        <v>832</v>
      </c>
      <c r="L14" s="369">
        <v>690</v>
      </c>
      <c r="M14" s="369">
        <v>850</v>
      </c>
      <c r="N14" s="369">
        <v>1156</v>
      </c>
      <c r="O14" s="680">
        <v>1910</v>
      </c>
      <c r="P14" s="680" t="s">
        <v>832</v>
      </c>
      <c r="Q14" s="680" t="s">
        <v>832</v>
      </c>
      <c r="R14" s="680" t="s">
        <v>832</v>
      </c>
      <c r="S14" s="680" t="s">
        <v>832</v>
      </c>
      <c r="T14" s="681" t="s">
        <v>832</v>
      </c>
    </row>
    <row r="15" spans="1:23" ht="17.100000000000001" customHeight="1">
      <c r="A15" s="371" t="s">
        <v>879</v>
      </c>
      <c r="B15" s="692">
        <v>73</v>
      </c>
      <c r="C15" s="692">
        <v>105</v>
      </c>
      <c r="D15" s="692">
        <v>163</v>
      </c>
      <c r="E15" s="695" t="s">
        <v>832</v>
      </c>
      <c r="F15" s="695" t="s">
        <v>832</v>
      </c>
      <c r="G15" s="695" t="s">
        <v>832</v>
      </c>
      <c r="H15" s="695" t="s">
        <v>832</v>
      </c>
      <c r="I15" s="695" t="s">
        <v>832</v>
      </c>
      <c r="J15" s="696" t="s">
        <v>832</v>
      </c>
      <c r="L15" s="369">
        <v>153</v>
      </c>
      <c r="M15" s="369">
        <v>220</v>
      </c>
      <c r="N15" s="369">
        <v>342</v>
      </c>
      <c r="O15" s="680" t="s">
        <v>832</v>
      </c>
      <c r="P15" s="680" t="s">
        <v>832</v>
      </c>
      <c r="Q15" s="680" t="s">
        <v>832</v>
      </c>
      <c r="R15" s="680" t="s">
        <v>832</v>
      </c>
      <c r="S15" s="680" t="s">
        <v>832</v>
      </c>
      <c r="T15" s="681" t="s">
        <v>832</v>
      </c>
    </row>
    <row r="16" spans="1:23" ht="17.100000000000001" customHeight="1">
      <c r="A16" s="371" t="s">
        <v>880</v>
      </c>
      <c r="B16" s="692">
        <v>84</v>
      </c>
      <c r="C16" s="692">
        <v>138</v>
      </c>
      <c r="D16" s="692">
        <v>203</v>
      </c>
      <c r="E16" s="695" t="s">
        <v>832</v>
      </c>
      <c r="F16" s="695" t="s">
        <v>832</v>
      </c>
      <c r="G16" s="695" t="s">
        <v>832</v>
      </c>
      <c r="H16" s="695" t="s">
        <v>832</v>
      </c>
      <c r="I16" s="695" t="s">
        <v>832</v>
      </c>
      <c r="J16" s="696" t="s">
        <v>832</v>
      </c>
      <c r="L16" s="369">
        <v>175</v>
      </c>
      <c r="M16" s="369">
        <v>290</v>
      </c>
      <c r="N16" s="369">
        <v>425</v>
      </c>
      <c r="O16" s="680" t="s">
        <v>832</v>
      </c>
      <c r="P16" s="680" t="s">
        <v>832</v>
      </c>
      <c r="Q16" s="680" t="s">
        <v>832</v>
      </c>
      <c r="R16" s="680" t="s">
        <v>832</v>
      </c>
      <c r="S16" s="680" t="s">
        <v>832</v>
      </c>
      <c r="T16" s="681" t="s">
        <v>832</v>
      </c>
    </row>
    <row r="17" spans="1:21" ht="17.100000000000001" customHeight="1">
      <c r="A17" s="371" t="s">
        <v>881</v>
      </c>
      <c r="B17" s="692">
        <v>25</v>
      </c>
      <c r="C17" s="692">
        <v>38</v>
      </c>
      <c r="D17" s="692">
        <v>65</v>
      </c>
      <c r="E17" s="695" t="s">
        <v>832</v>
      </c>
      <c r="F17" s="695" t="s">
        <v>832</v>
      </c>
      <c r="G17" s="695" t="s">
        <v>832</v>
      </c>
      <c r="H17" s="695" t="s">
        <v>832</v>
      </c>
      <c r="I17" s="695" t="s">
        <v>832</v>
      </c>
      <c r="J17" s="696" t="s">
        <v>832</v>
      </c>
      <c r="L17" s="369">
        <v>54</v>
      </c>
      <c r="M17" s="369">
        <v>79</v>
      </c>
      <c r="N17" s="369">
        <v>136</v>
      </c>
      <c r="O17" s="680" t="s">
        <v>832</v>
      </c>
      <c r="P17" s="680" t="s">
        <v>832</v>
      </c>
      <c r="Q17" s="680" t="s">
        <v>832</v>
      </c>
      <c r="R17" s="680" t="s">
        <v>832</v>
      </c>
      <c r="S17" s="680" t="s">
        <v>832</v>
      </c>
      <c r="T17" s="681" t="s">
        <v>832</v>
      </c>
    </row>
    <row r="18" spans="1:21" ht="17.100000000000001" customHeight="1">
      <c r="A18" s="371" t="s">
        <v>882</v>
      </c>
      <c r="B18" s="692">
        <v>6</v>
      </c>
      <c r="C18" s="692">
        <v>18</v>
      </c>
      <c r="D18" s="692">
        <v>23</v>
      </c>
      <c r="E18" s="695" t="s">
        <v>832</v>
      </c>
      <c r="F18" s="695" t="s">
        <v>832</v>
      </c>
      <c r="G18" s="695" t="s">
        <v>832</v>
      </c>
      <c r="H18" s="695" t="s">
        <v>832</v>
      </c>
      <c r="I18" s="695" t="s">
        <v>832</v>
      </c>
      <c r="J18" s="696" t="s">
        <v>832</v>
      </c>
      <c r="L18" s="369">
        <v>13</v>
      </c>
      <c r="M18" s="369">
        <v>21</v>
      </c>
      <c r="N18" s="369">
        <v>27</v>
      </c>
      <c r="O18" s="680" t="s">
        <v>832</v>
      </c>
      <c r="P18" s="680" t="s">
        <v>832</v>
      </c>
      <c r="Q18" s="680" t="s">
        <v>832</v>
      </c>
      <c r="R18" s="680" t="s">
        <v>832</v>
      </c>
      <c r="S18" s="680" t="s">
        <v>832</v>
      </c>
      <c r="T18" s="681" t="s">
        <v>832</v>
      </c>
    </row>
    <row r="19" spans="1:21" ht="17.100000000000001" customHeight="1">
      <c r="A19" s="371" t="s">
        <v>883</v>
      </c>
      <c r="B19" s="692">
        <v>9</v>
      </c>
      <c r="C19" s="695" t="s">
        <v>832</v>
      </c>
      <c r="D19" s="695" t="s">
        <v>832</v>
      </c>
      <c r="E19" s="695" t="s">
        <v>832</v>
      </c>
      <c r="F19" s="695" t="s">
        <v>832</v>
      </c>
      <c r="G19" s="695" t="s">
        <v>832</v>
      </c>
      <c r="H19" s="695" t="s">
        <v>832</v>
      </c>
      <c r="I19" s="695" t="s">
        <v>832</v>
      </c>
      <c r="J19" s="696" t="s">
        <v>832</v>
      </c>
      <c r="L19" s="369">
        <v>20</v>
      </c>
      <c r="M19" s="680" t="s">
        <v>832</v>
      </c>
      <c r="N19" s="680" t="s">
        <v>832</v>
      </c>
      <c r="O19" s="680" t="s">
        <v>832</v>
      </c>
      <c r="P19" s="680" t="s">
        <v>832</v>
      </c>
      <c r="Q19" s="680" t="s">
        <v>832</v>
      </c>
      <c r="R19" s="680" t="s">
        <v>832</v>
      </c>
      <c r="S19" s="680" t="s">
        <v>832</v>
      </c>
      <c r="T19" s="681" t="s">
        <v>832</v>
      </c>
    </row>
    <row r="20" spans="1:21" ht="17.100000000000001" customHeight="1">
      <c r="A20" s="371" t="s">
        <v>884</v>
      </c>
      <c r="B20" s="692">
        <v>22</v>
      </c>
      <c r="C20" s="695" t="s">
        <v>832</v>
      </c>
      <c r="D20" s="695" t="s">
        <v>832</v>
      </c>
      <c r="E20" s="695" t="s">
        <v>832</v>
      </c>
      <c r="F20" s="695" t="s">
        <v>832</v>
      </c>
      <c r="G20" s="695" t="s">
        <v>832</v>
      </c>
      <c r="H20" s="695" t="s">
        <v>832</v>
      </c>
      <c r="I20" s="695" t="s">
        <v>832</v>
      </c>
      <c r="J20" s="696" t="s">
        <v>832</v>
      </c>
      <c r="L20" s="369">
        <v>45</v>
      </c>
      <c r="M20" s="680" t="s">
        <v>832</v>
      </c>
      <c r="N20" s="680" t="s">
        <v>832</v>
      </c>
      <c r="O20" s="680" t="s">
        <v>832</v>
      </c>
      <c r="P20" s="680" t="s">
        <v>832</v>
      </c>
      <c r="Q20" s="680" t="s">
        <v>832</v>
      </c>
      <c r="R20" s="680" t="s">
        <v>832</v>
      </c>
      <c r="S20" s="680" t="s">
        <v>832</v>
      </c>
      <c r="T20" s="681" t="s">
        <v>832</v>
      </c>
    </row>
    <row r="21" spans="1:21" ht="17.100000000000001" customHeight="1">
      <c r="A21" s="371" t="s">
        <v>885</v>
      </c>
      <c r="B21" s="692">
        <v>902</v>
      </c>
      <c r="C21" s="695" t="s">
        <v>832</v>
      </c>
      <c r="D21" s="695" t="s">
        <v>832</v>
      </c>
      <c r="E21" s="695" t="s">
        <v>832</v>
      </c>
      <c r="F21" s="695" t="s">
        <v>832</v>
      </c>
      <c r="G21" s="695" t="s">
        <v>832</v>
      </c>
      <c r="H21" s="695" t="s">
        <v>832</v>
      </c>
      <c r="I21" s="695" t="s">
        <v>832</v>
      </c>
      <c r="J21" s="696" t="s">
        <v>832</v>
      </c>
      <c r="L21" s="369">
        <v>1890</v>
      </c>
      <c r="M21" s="680" t="s">
        <v>832</v>
      </c>
      <c r="N21" s="680" t="s">
        <v>832</v>
      </c>
      <c r="O21" s="680" t="s">
        <v>832</v>
      </c>
      <c r="P21" s="680" t="s">
        <v>832</v>
      </c>
      <c r="Q21" s="680" t="s">
        <v>832</v>
      </c>
      <c r="R21" s="680" t="s">
        <v>832</v>
      </c>
      <c r="S21" s="680" t="s">
        <v>832</v>
      </c>
      <c r="T21" s="681" t="s">
        <v>832</v>
      </c>
    </row>
    <row r="22" spans="1:21" ht="17.100000000000001" customHeight="1" thickBot="1">
      <c r="A22" s="372" t="s">
        <v>886</v>
      </c>
      <c r="B22" s="698">
        <v>1072</v>
      </c>
      <c r="C22" s="699" t="s">
        <v>832</v>
      </c>
      <c r="D22" s="699" t="s">
        <v>832</v>
      </c>
      <c r="E22" s="699" t="s">
        <v>832</v>
      </c>
      <c r="F22" s="699" t="s">
        <v>832</v>
      </c>
      <c r="G22" s="699" t="s">
        <v>832</v>
      </c>
      <c r="H22" s="699" t="s">
        <v>832</v>
      </c>
      <c r="I22" s="699" t="s">
        <v>832</v>
      </c>
      <c r="J22" s="700" t="s">
        <v>832</v>
      </c>
      <c r="L22" s="373">
        <v>2244</v>
      </c>
      <c r="M22" s="682" t="s">
        <v>832</v>
      </c>
      <c r="N22" s="682" t="s">
        <v>832</v>
      </c>
      <c r="O22" s="682" t="s">
        <v>832</v>
      </c>
      <c r="P22" s="682" t="s">
        <v>832</v>
      </c>
      <c r="Q22" s="682" t="s">
        <v>832</v>
      </c>
      <c r="R22" s="682" t="s">
        <v>832</v>
      </c>
      <c r="S22" s="682" t="s">
        <v>832</v>
      </c>
      <c r="T22" s="683" t="s">
        <v>832</v>
      </c>
    </row>
    <row r="23" spans="1:21" ht="17.100000000000001" customHeight="1" thickBot="1"/>
    <row r="24" spans="1:21" ht="16.5" customHeight="1" thickBot="1">
      <c r="A24" s="363" t="s">
        <v>858</v>
      </c>
      <c r="B24" s="364" t="s">
        <v>887</v>
      </c>
      <c r="C24" s="364" t="s">
        <v>888</v>
      </c>
      <c r="D24" s="364" t="s">
        <v>889</v>
      </c>
      <c r="E24" s="684" t="s">
        <v>832</v>
      </c>
      <c r="F24" s="684" t="s">
        <v>832</v>
      </c>
      <c r="G24" s="684" t="s">
        <v>832</v>
      </c>
      <c r="H24" s="684" t="s">
        <v>832</v>
      </c>
      <c r="I24" s="684" t="s">
        <v>832</v>
      </c>
      <c r="J24" s="685" t="s">
        <v>832</v>
      </c>
      <c r="L24" s="364" t="s">
        <v>887</v>
      </c>
      <c r="M24" s="364" t="s">
        <v>888</v>
      </c>
      <c r="N24" s="364" t="s">
        <v>889</v>
      </c>
      <c r="O24" s="684" t="s">
        <v>832</v>
      </c>
      <c r="P24" s="684" t="s">
        <v>832</v>
      </c>
      <c r="Q24" s="684" t="s">
        <v>832</v>
      </c>
      <c r="R24" s="684" t="s">
        <v>832</v>
      </c>
      <c r="S24" s="684" t="s">
        <v>832</v>
      </c>
      <c r="T24" s="685" t="s">
        <v>832</v>
      </c>
    </row>
    <row r="25" spans="1:21" ht="16.5" customHeight="1">
      <c r="A25" s="374" t="s">
        <v>890</v>
      </c>
      <c r="B25" s="692">
        <v>22</v>
      </c>
      <c r="C25" s="692">
        <v>39</v>
      </c>
      <c r="D25" s="692">
        <v>48</v>
      </c>
      <c r="E25" s="686" t="s">
        <v>832</v>
      </c>
      <c r="F25" s="686" t="s">
        <v>832</v>
      </c>
      <c r="G25" s="686" t="s">
        <v>832</v>
      </c>
      <c r="H25" s="686" t="s">
        <v>832</v>
      </c>
      <c r="I25" s="686" t="s">
        <v>832</v>
      </c>
      <c r="J25" s="687" t="s">
        <v>832</v>
      </c>
      <c r="L25" s="366">
        <v>45</v>
      </c>
      <c r="M25" s="366">
        <v>82</v>
      </c>
      <c r="N25" s="366">
        <v>102</v>
      </c>
      <c r="O25" s="686" t="s">
        <v>832</v>
      </c>
      <c r="P25" s="686" t="s">
        <v>832</v>
      </c>
      <c r="Q25" s="686" t="s">
        <v>832</v>
      </c>
      <c r="R25" s="686" t="s">
        <v>832</v>
      </c>
      <c r="S25" s="686" t="s">
        <v>832</v>
      </c>
      <c r="T25" s="687" t="s">
        <v>832</v>
      </c>
      <c r="U25" s="368"/>
    </row>
    <row r="26" spans="1:21" ht="16.5" customHeight="1">
      <c r="A26" s="883" t="s">
        <v>891</v>
      </c>
      <c r="B26" s="375" t="s">
        <v>887</v>
      </c>
      <c r="C26" s="375" t="s">
        <v>888</v>
      </c>
      <c r="D26" s="375" t="s">
        <v>889</v>
      </c>
      <c r="E26" s="375" t="s">
        <v>892</v>
      </c>
      <c r="F26" s="375" t="s">
        <v>893</v>
      </c>
      <c r="G26" s="375" t="s">
        <v>894</v>
      </c>
      <c r="H26" s="375" t="s">
        <v>895</v>
      </c>
      <c r="I26" s="375" t="s">
        <v>896</v>
      </c>
      <c r="J26" s="376" t="s">
        <v>897</v>
      </c>
      <c r="L26" s="375" t="s">
        <v>887</v>
      </c>
      <c r="M26" s="375" t="s">
        <v>888</v>
      </c>
      <c r="N26" s="375" t="s">
        <v>889</v>
      </c>
      <c r="O26" s="375" t="s">
        <v>892</v>
      </c>
      <c r="P26" s="375" t="s">
        <v>893</v>
      </c>
      <c r="Q26" s="375" t="s">
        <v>894</v>
      </c>
      <c r="R26" s="375" t="s">
        <v>895</v>
      </c>
      <c r="S26" s="375" t="s">
        <v>896</v>
      </c>
      <c r="T26" s="376" t="s">
        <v>897</v>
      </c>
      <c r="U26" s="368"/>
    </row>
    <row r="27" spans="1:21" ht="16.5" customHeight="1">
      <c r="A27" s="880"/>
      <c r="B27" s="692">
        <v>16</v>
      </c>
      <c r="C27" s="692">
        <v>20</v>
      </c>
      <c r="D27" s="692">
        <v>22</v>
      </c>
      <c r="E27" s="692">
        <v>33</v>
      </c>
      <c r="F27" s="692">
        <v>34</v>
      </c>
      <c r="G27" s="692">
        <v>46</v>
      </c>
      <c r="H27" s="692">
        <v>61</v>
      </c>
      <c r="I27" s="692">
        <v>59</v>
      </c>
      <c r="J27" s="693">
        <v>67</v>
      </c>
      <c r="L27" s="369">
        <v>32</v>
      </c>
      <c r="M27" s="369">
        <v>42</v>
      </c>
      <c r="N27" s="369">
        <v>47</v>
      </c>
      <c r="O27" s="369">
        <v>68</v>
      </c>
      <c r="P27" s="369">
        <v>72</v>
      </c>
      <c r="Q27" s="369">
        <v>95</v>
      </c>
      <c r="R27" s="369">
        <v>129</v>
      </c>
      <c r="S27" s="369">
        <v>124</v>
      </c>
      <c r="T27" s="370">
        <v>140</v>
      </c>
      <c r="U27" s="368"/>
    </row>
    <row r="28" spans="1:21" ht="16.5" customHeight="1">
      <c r="A28" s="880"/>
      <c r="B28" s="375" t="s">
        <v>898</v>
      </c>
      <c r="C28" s="375" t="s">
        <v>899</v>
      </c>
      <c r="D28" s="375" t="s">
        <v>900</v>
      </c>
      <c r="E28" s="375" t="s">
        <v>901</v>
      </c>
      <c r="F28" s="375" t="s">
        <v>902</v>
      </c>
      <c r="G28" s="375" t="s">
        <v>903</v>
      </c>
      <c r="H28" s="375" t="s">
        <v>904</v>
      </c>
      <c r="I28" s="375" t="s">
        <v>905</v>
      </c>
      <c r="J28" s="376" t="s">
        <v>906</v>
      </c>
      <c r="L28" s="375" t="s">
        <v>898</v>
      </c>
      <c r="M28" s="375" t="s">
        <v>899</v>
      </c>
      <c r="N28" s="375" t="s">
        <v>900</v>
      </c>
      <c r="O28" s="375" t="s">
        <v>901</v>
      </c>
      <c r="P28" s="375" t="s">
        <v>902</v>
      </c>
      <c r="Q28" s="375" t="s">
        <v>903</v>
      </c>
      <c r="R28" s="375" t="s">
        <v>904</v>
      </c>
      <c r="S28" s="375" t="s">
        <v>905</v>
      </c>
      <c r="T28" s="376" t="s">
        <v>906</v>
      </c>
      <c r="U28" s="368"/>
    </row>
    <row r="29" spans="1:21" ht="16.5" customHeight="1">
      <c r="A29" s="880"/>
      <c r="B29" s="692">
        <v>71</v>
      </c>
      <c r="C29" s="692">
        <v>96</v>
      </c>
      <c r="D29" s="692">
        <v>119</v>
      </c>
      <c r="E29" s="692">
        <v>120</v>
      </c>
      <c r="F29" s="692">
        <v>120</v>
      </c>
      <c r="G29" s="692">
        <v>120</v>
      </c>
      <c r="H29" s="692">
        <v>239</v>
      </c>
      <c r="I29" s="692">
        <v>244</v>
      </c>
      <c r="J29" s="693">
        <v>246</v>
      </c>
      <c r="L29" s="369">
        <v>148</v>
      </c>
      <c r="M29" s="369">
        <v>202</v>
      </c>
      <c r="N29" s="369">
        <v>249</v>
      </c>
      <c r="O29" s="369">
        <v>250</v>
      </c>
      <c r="P29" s="369">
        <v>251</v>
      </c>
      <c r="Q29" s="369">
        <v>252</v>
      </c>
      <c r="R29" s="369">
        <v>500</v>
      </c>
      <c r="S29" s="369">
        <v>510</v>
      </c>
      <c r="T29" s="370">
        <v>515</v>
      </c>
      <c r="U29" s="368"/>
    </row>
    <row r="30" spans="1:21" ht="16.5" customHeight="1">
      <c r="A30" s="880"/>
      <c r="B30" s="375" t="s">
        <v>907</v>
      </c>
      <c r="C30" s="375" t="s">
        <v>908</v>
      </c>
      <c r="D30" s="375" t="s">
        <v>909</v>
      </c>
      <c r="E30" s="375" t="s">
        <v>910</v>
      </c>
      <c r="F30" s="375" t="s">
        <v>911</v>
      </c>
      <c r="G30" s="688" t="s">
        <v>832</v>
      </c>
      <c r="H30" s="688" t="s">
        <v>832</v>
      </c>
      <c r="I30" s="688" t="s">
        <v>832</v>
      </c>
      <c r="J30" s="689" t="s">
        <v>832</v>
      </c>
      <c r="L30" s="375" t="s">
        <v>907</v>
      </c>
      <c r="M30" s="375" t="s">
        <v>908</v>
      </c>
      <c r="N30" s="375" t="s">
        <v>909</v>
      </c>
      <c r="O30" s="375" t="s">
        <v>910</v>
      </c>
      <c r="P30" s="375" t="s">
        <v>911</v>
      </c>
      <c r="Q30" s="688" t="s">
        <v>832</v>
      </c>
      <c r="R30" s="688" t="s">
        <v>832</v>
      </c>
      <c r="S30" s="688" t="s">
        <v>832</v>
      </c>
      <c r="T30" s="689" t="s">
        <v>832</v>
      </c>
      <c r="U30" s="368"/>
    </row>
    <row r="31" spans="1:21" ht="16.5" customHeight="1" thickBot="1">
      <c r="A31" s="884"/>
      <c r="B31" s="698">
        <v>454</v>
      </c>
      <c r="C31" s="698">
        <v>487</v>
      </c>
      <c r="D31" s="698">
        <v>573</v>
      </c>
      <c r="E31" s="698">
        <v>803</v>
      </c>
      <c r="F31" s="698">
        <v>893</v>
      </c>
      <c r="G31" s="682" t="s">
        <v>832</v>
      </c>
      <c r="H31" s="682" t="s">
        <v>832</v>
      </c>
      <c r="I31" s="682" t="s">
        <v>832</v>
      </c>
      <c r="J31" s="683" t="s">
        <v>832</v>
      </c>
      <c r="L31" s="373">
        <v>950</v>
      </c>
      <c r="M31" s="373">
        <v>1020</v>
      </c>
      <c r="N31" s="373">
        <v>1200</v>
      </c>
      <c r="O31" s="373">
        <v>1680</v>
      </c>
      <c r="P31" s="373">
        <v>1870</v>
      </c>
      <c r="Q31" s="682" t="s">
        <v>832</v>
      </c>
      <c r="R31" s="682" t="s">
        <v>832</v>
      </c>
      <c r="S31" s="682" t="s">
        <v>832</v>
      </c>
      <c r="T31" s="683" t="s">
        <v>832</v>
      </c>
      <c r="U31" s="368"/>
    </row>
    <row r="32" spans="1:21" ht="16.5" customHeight="1" thickBot="1">
      <c r="A32" s="690"/>
      <c r="B32" s="377"/>
      <c r="C32" s="377"/>
      <c r="D32" s="377"/>
      <c r="E32" s="377"/>
      <c r="F32" s="377"/>
      <c r="G32" s="377"/>
      <c r="H32" s="377"/>
      <c r="I32" s="377"/>
      <c r="J32" s="377"/>
      <c r="L32" s="377"/>
      <c r="M32" s="377"/>
      <c r="N32" s="377"/>
      <c r="O32" s="377"/>
      <c r="P32" s="377"/>
      <c r="Q32" s="377"/>
      <c r="R32" s="377"/>
      <c r="S32" s="377"/>
      <c r="T32" s="377"/>
    </row>
    <row r="33" spans="1:21" ht="16.5" customHeight="1" thickBot="1">
      <c r="A33" s="363" t="s">
        <v>858</v>
      </c>
      <c r="B33" s="364" t="s">
        <v>912</v>
      </c>
      <c r="C33" s="364" t="s">
        <v>913</v>
      </c>
      <c r="D33" s="364" t="s">
        <v>914</v>
      </c>
      <c r="E33" s="364" t="s">
        <v>915</v>
      </c>
      <c r="F33" s="364" t="s">
        <v>916</v>
      </c>
      <c r="G33" s="364" t="s">
        <v>917</v>
      </c>
      <c r="H33" s="364" t="s">
        <v>918</v>
      </c>
      <c r="I33" s="364" t="s">
        <v>919</v>
      </c>
      <c r="J33" s="365" t="s">
        <v>920</v>
      </c>
      <c r="L33" s="364" t="s">
        <v>912</v>
      </c>
      <c r="M33" s="364" t="s">
        <v>913</v>
      </c>
      <c r="N33" s="364" t="s">
        <v>914</v>
      </c>
      <c r="O33" s="364" t="s">
        <v>915</v>
      </c>
      <c r="P33" s="364" t="s">
        <v>916</v>
      </c>
      <c r="Q33" s="364" t="s">
        <v>917</v>
      </c>
      <c r="R33" s="364" t="s">
        <v>918</v>
      </c>
      <c r="S33" s="364" t="s">
        <v>919</v>
      </c>
      <c r="T33" s="365" t="s">
        <v>920</v>
      </c>
    </row>
    <row r="34" spans="1:21" ht="16.5" customHeight="1">
      <c r="A34" s="880" t="s">
        <v>921</v>
      </c>
      <c r="B34" s="692">
        <v>29</v>
      </c>
      <c r="C34" s="692">
        <v>43</v>
      </c>
      <c r="D34" s="692">
        <v>46</v>
      </c>
      <c r="E34" s="692">
        <v>61</v>
      </c>
      <c r="F34" s="692">
        <v>69</v>
      </c>
      <c r="G34" s="692">
        <v>74</v>
      </c>
      <c r="H34" s="692">
        <v>126</v>
      </c>
      <c r="I34" s="692">
        <v>129</v>
      </c>
      <c r="J34" s="693">
        <v>138</v>
      </c>
      <c r="L34" s="366">
        <v>59</v>
      </c>
      <c r="M34" s="366">
        <v>90</v>
      </c>
      <c r="N34" s="366">
        <v>96</v>
      </c>
      <c r="O34" s="366">
        <v>128</v>
      </c>
      <c r="P34" s="366">
        <v>145</v>
      </c>
      <c r="Q34" s="366">
        <v>155</v>
      </c>
      <c r="R34" s="366">
        <v>264</v>
      </c>
      <c r="S34" s="366">
        <v>270</v>
      </c>
      <c r="T34" s="367">
        <v>290</v>
      </c>
      <c r="U34" s="368"/>
    </row>
    <row r="35" spans="1:21" ht="16.5" customHeight="1">
      <c r="A35" s="880"/>
      <c r="B35" s="375" t="s">
        <v>922</v>
      </c>
      <c r="C35" s="375" t="s">
        <v>923</v>
      </c>
      <c r="D35" s="375" t="s">
        <v>924</v>
      </c>
      <c r="E35" s="375" t="s">
        <v>925</v>
      </c>
      <c r="F35" s="375" t="s">
        <v>926</v>
      </c>
      <c r="G35" s="375" t="s">
        <v>927</v>
      </c>
      <c r="H35" s="375" t="s">
        <v>928</v>
      </c>
      <c r="I35" s="375" t="s">
        <v>929</v>
      </c>
      <c r="J35" s="376" t="s">
        <v>930</v>
      </c>
      <c r="L35" s="375" t="s">
        <v>922</v>
      </c>
      <c r="M35" s="375" t="s">
        <v>923</v>
      </c>
      <c r="N35" s="375" t="s">
        <v>924</v>
      </c>
      <c r="O35" s="375" t="s">
        <v>925</v>
      </c>
      <c r="P35" s="375" t="s">
        <v>926</v>
      </c>
      <c r="Q35" s="375" t="s">
        <v>927</v>
      </c>
      <c r="R35" s="375" t="s">
        <v>928</v>
      </c>
      <c r="S35" s="375" t="s">
        <v>929</v>
      </c>
      <c r="T35" s="376" t="s">
        <v>930</v>
      </c>
      <c r="U35" s="368"/>
    </row>
    <row r="36" spans="1:21" ht="16.5" customHeight="1">
      <c r="A36" s="880"/>
      <c r="B36" s="692">
        <v>143</v>
      </c>
      <c r="C36" s="692">
        <v>187</v>
      </c>
      <c r="D36" s="692">
        <v>208</v>
      </c>
      <c r="E36" s="692">
        <v>215</v>
      </c>
      <c r="F36" s="692">
        <v>220</v>
      </c>
      <c r="G36" s="692">
        <v>227</v>
      </c>
      <c r="H36" s="692">
        <v>550</v>
      </c>
      <c r="I36" s="692">
        <v>552</v>
      </c>
      <c r="J36" s="693">
        <v>907</v>
      </c>
      <c r="L36" s="378">
        <v>300</v>
      </c>
      <c r="M36" s="378">
        <v>392</v>
      </c>
      <c r="N36" s="378">
        <v>435</v>
      </c>
      <c r="O36" s="378">
        <v>450</v>
      </c>
      <c r="P36" s="378">
        <v>460</v>
      </c>
      <c r="Q36" s="378">
        <v>475</v>
      </c>
      <c r="R36" s="369">
        <v>1150</v>
      </c>
      <c r="S36" s="369">
        <v>1155</v>
      </c>
      <c r="T36" s="370">
        <v>1900</v>
      </c>
      <c r="U36" s="368"/>
    </row>
    <row r="37" spans="1:21" ht="16.5" customHeight="1">
      <c r="A37" s="880"/>
      <c r="B37" s="375" t="s">
        <v>931</v>
      </c>
      <c r="C37" s="375" t="s">
        <v>932</v>
      </c>
      <c r="D37" s="375" t="s">
        <v>933</v>
      </c>
      <c r="E37" s="688" t="s">
        <v>832</v>
      </c>
      <c r="F37" s="688" t="s">
        <v>832</v>
      </c>
      <c r="G37" s="688" t="s">
        <v>832</v>
      </c>
      <c r="H37" s="688" t="s">
        <v>832</v>
      </c>
      <c r="I37" s="688" t="s">
        <v>832</v>
      </c>
      <c r="J37" s="689" t="s">
        <v>832</v>
      </c>
      <c r="L37" s="375" t="s">
        <v>931</v>
      </c>
      <c r="M37" s="375" t="s">
        <v>932</v>
      </c>
      <c r="N37" s="375" t="s">
        <v>933</v>
      </c>
      <c r="O37" s="688" t="s">
        <v>832</v>
      </c>
      <c r="P37" s="688" t="s">
        <v>832</v>
      </c>
      <c r="Q37" s="688" t="s">
        <v>832</v>
      </c>
      <c r="R37" s="688" t="s">
        <v>832</v>
      </c>
      <c r="S37" s="688" t="s">
        <v>832</v>
      </c>
      <c r="T37" s="689" t="s">
        <v>832</v>
      </c>
      <c r="U37" s="368"/>
    </row>
    <row r="38" spans="1:21" ht="16.5" customHeight="1" thickBot="1">
      <c r="A38" s="884"/>
      <c r="B38" s="698">
        <v>1003</v>
      </c>
      <c r="C38" s="698">
        <v>1624</v>
      </c>
      <c r="D38" s="698">
        <v>1672</v>
      </c>
      <c r="E38" s="682" t="s">
        <v>832</v>
      </c>
      <c r="F38" s="682" t="s">
        <v>832</v>
      </c>
      <c r="G38" s="682" t="s">
        <v>832</v>
      </c>
      <c r="H38" s="682" t="s">
        <v>832</v>
      </c>
      <c r="I38" s="682" t="s">
        <v>832</v>
      </c>
      <c r="J38" s="683" t="s">
        <v>832</v>
      </c>
      <c r="L38" s="379">
        <v>2100</v>
      </c>
      <c r="M38" s="373">
        <v>3400</v>
      </c>
      <c r="N38" s="373">
        <v>3500</v>
      </c>
      <c r="O38" s="682" t="s">
        <v>832</v>
      </c>
      <c r="P38" s="682" t="s">
        <v>832</v>
      </c>
      <c r="Q38" s="682" t="s">
        <v>832</v>
      </c>
      <c r="R38" s="682" t="s">
        <v>832</v>
      </c>
      <c r="S38" s="682" t="s">
        <v>832</v>
      </c>
      <c r="T38" s="683" t="s">
        <v>832</v>
      </c>
      <c r="U38" s="368"/>
    </row>
    <row r="39" spans="1:21" ht="16.5" customHeight="1" thickBot="1">
      <c r="A39" s="690"/>
      <c r="B39" s="380"/>
      <c r="C39" s="377"/>
      <c r="D39" s="377"/>
      <c r="E39" s="691"/>
      <c r="F39" s="691"/>
      <c r="G39" s="691"/>
      <c r="H39" s="691"/>
      <c r="I39" s="691"/>
      <c r="J39" s="691"/>
      <c r="L39" s="380"/>
      <c r="M39" s="377"/>
      <c r="N39" s="377"/>
      <c r="O39" s="691"/>
      <c r="P39" s="691"/>
      <c r="Q39" s="691"/>
      <c r="R39" s="691"/>
      <c r="S39" s="691"/>
      <c r="T39" s="691"/>
    </row>
    <row r="40" spans="1:21" ht="16.5" customHeight="1" thickBot="1">
      <c r="A40" s="363" t="s">
        <v>858</v>
      </c>
      <c r="B40" s="364" t="s">
        <v>934</v>
      </c>
      <c r="C40" s="364" t="s">
        <v>935</v>
      </c>
      <c r="D40" s="364" t="s">
        <v>936</v>
      </c>
      <c r="E40" s="364" t="s">
        <v>937</v>
      </c>
      <c r="F40" s="364" t="s">
        <v>938</v>
      </c>
      <c r="G40" s="364" t="s">
        <v>939</v>
      </c>
      <c r="H40" s="364" t="s">
        <v>940</v>
      </c>
      <c r="I40" s="364" t="s">
        <v>2117</v>
      </c>
      <c r="J40" s="365" t="s">
        <v>942</v>
      </c>
      <c r="L40" s="364" t="s">
        <v>934</v>
      </c>
      <c r="M40" s="364" t="s">
        <v>935</v>
      </c>
      <c r="N40" s="364" t="s">
        <v>936</v>
      </c>
      <c r="O40" s="364" t="s">
        <v>937</v>
      </c>
      <c r="P40" s="364" t="s">
        <v>938</v>
      </c>
      <c r="Q40" s="364" t="s">
        <v>939</v>
      </c>
      <c r="R40" s="364" t="s">
        <v>940</v>
      </c>
      <c r="S40" s="364" t="s">
        <v>941</v>
      </c>
      <c r="T40" s="365" t="s">
        <v>942</v>
      </c>
    </row>
    <row r="41" spans="1:21" ht="16.5" customHeight="1">
      <c r="A41" s="879" t="s">
        <v>943</v>
      </c>
      <c r="B41" s="701">
        <v>105</v>
      </c>
      <c r="C41" s="701">
        <v>124</v>
      </c>
      <c r="D41" s="701">
        <v>138</v>
      </c>
      <c r="E41" s="701">
        <v>140</v>
      </c>
      <c r="F41" s="701">
        <v>119</v>
      </c>
      <c r="G41" s="701">
        <v>127</v>
      </c>
      <c r="H41" s="701">
        <v>300</v>
      </c>
      <c r="I41" s="701">
        <v>519</v>
      </c>
      <c r="J41" s="693">
        <v>672</v>
      </c>
      <c r="L41" s="366"/>
      <c r="M41" s="366"/>
      <c r="N41" s="366"/>
      <c r="O41" s="366"/>
      <c r="P41" s="366"/>
      <c r="Q41" s="366"/>
      <c r="R41" s="366"/>
      <c r="S41" s="366"/>
      <c r="T41" s="367"/>
    </row>
    <row r="42" spans="1:21" ht="16.5" customHeight="1" thickBot="1">
      <c r="A42" s="881"/>
      <c r="B42" s="692">
        <v>901</v>
      </c>
      <c r="C42" s="692">
        <v>2675</v>
      </c>
      <c r="D42" s="692"/>
      <c r="E42" s="692"/>
      <c r="F42" s="692"/>
      <c r="G42" s="692"/>
      <c r="H42" s="692"/>
      <c r="I42" s="692"/>
      <c r="J42" s="693"/>
      <c r="L42" s="366"/>
      <c r="M42" s="366"/>
      <c r="N42" s="366"/>
      <c r="O42" s="366"/>
      <c r="P42" s="366"/>
      <c r="Q42" s="366"/>
      <c r="R42" s="366"/>
      <c r="S42" s="366"/>
      <c r="T42" s="367"/>
    </row>
    <row r="43" spans="1:21" ht="16.5" customHeight="1" thickBot="1">
      <c r="A43" s="883" t="s">
        <v>944</v>
      </c>
      <c r="B43" s="364" t="s">
        <v>934</v>
      </c>
      <c r="C43" s="364" t="s">
        <v>935</v>
      </c>
      <c r="D43" s="364" t="s">
        <v>936</v>
      </c>
      <c r="E43" s="364" t="s">
        <v>937</v>
      </c>
      <c r="F43" s="364" t="s">
        <v>938</v>
      </c>
      <c r="G43" s="364" t="s">
        <v>939</v>
      </c>
      <c r="H43" s="364" t="s">
        <v>940</v>
      </c>
      <c r="I43" s="364" t="s">
        <v>2117</v>
      </c>
      <c r="J43" s="365" t="s">
        <v>942</v>
      </c>
      <c r="L43" s="369"/>
      <c r="M43" s="369"/>
      <c r="N43" s="369"/>
      <c r="O43" s="369"/>
      <c r="P43" s="369"/>
      <c r="Q43" s="369"/>
      <c r="R43" s="369"/>
      <c r="S43" s="369"/>
      <c r="T43" s="370"/>
    </row>
    <row r="44" spans="1:21" ht="16.5" customHeight="1" thickBot="1">
      <c r="A44" s="880"/>
      <c r="B44" s="701">
        <v>129</v>
      </c>
      <c r="C44" s="701">
        <v>136</v>
      </c>
      <c r="D44" s="701">
        <v>157</v>
      </c>
      <c r="E44" s="701">
        <v>181</v>
      </c>
      <c r="F44" s="701">
        <v>163</v>
      </c>
      <c r="G44" s="701">
        <v>174</v>
      </c>
      <c r="H44" s="701">
        <v>350</v>
      </c>
      <c r="I44" s="701">
        <v>591</v>
      </c>
      <c r="J44" s="693">
        <v>891</v>
      </c>
      <c r="L44" s="369"/>
      <c r="M44" s="369"/>
      <c r="N44" s="369"/>
      <c r="O44" s="369"/>
      <c r="P44" s="369"/>
      <c r="Q44" s="369"/>
      <c r="R44" s="369"/>
      <c r="S44" s="369"/>
      <c r="T44" s="370"/>
    </row>
    <row r="45" spans="1:21" ht="16.5" customHeight="1" thickBot="1">
      <c r="A45" s="880"/>
      <c r="B45" s="365" t="s">
        <v>2118</v>
      </c>
      <c r="C45" s="365" t="s">
        <v>2119</v>
      </c>
      <c r="D45" s="692"/>
      <c r="E45" s="692"/>
      <c r="F45" s="692"/>
      <c r="G45" s="692"/>
      <c r="H45" s="692"/>
      <c r="I45" s="692"/>
      <c r="J45" s="693"/>
      <c r="L45" s="369"/>
      <c r="M45" s="369"/>
      <c r="N45" s="369"/>
      <c r="O45" s="369"/>
      <c r="P45" s="369"/>
      <c r="Q45" s="369"/>
      <c r="R45" s="369"/>
      <c r="S45" s="369"/>
      <c r="T45" s="370"/>
    </row>
    <row r="46" spans="1:21" ht="16.5" customHeight="1" thickBot="1">
      <c r="A46" s="881"/>
      <c r="B46" s="692">
        <v>1176</v>
      </c>
      <c r="C46" s="692">
        <v>2923</v>
      </c>
      <c r="D46" s="692"/>
      <c r="E46" s="692"/>
      <c r="F46" s="692"/>
      <c r="G46" s="692"/>
      <c r="H46" s="692"/>
      <c r="I46" s="692"/>
      <c r="J46" s="693"/>
      <c r="L46" s="369"/>
      <c r="M46" s="369"/>
      <c r="N46" s="369"/>
      <c r="O46" s="369"/>
      <c r="P46" s="369"/>
      <c r="Q46" s="369"/>
      <c r="R46" s="369"/>
      <c r="S46" s="369"/>
      <c r="T46" s="370"/>
    </row>
    <row r="47" spans="1:21" ht="16.5" customHeight="1" thickBot="1">
      <c r="A47" s="883" t="s">
        <v>945</v>
      </c>
      <c r="B47" s="364" t="s">
        <v>934</v>
      </c>
      <c r="C47" s="364" t="s">
        <v>935</v>
      </c>
      <c r="D47" s="364" t="s">
        <v>936</v>
      </c>
      <c r="E47" s="364" t="s">
        <v>937</v>
      </c>
      <c r="F47" s="364" t="s">
        <v>938</v>
      </c>
      <c r="G47" s="364" t="s">
        <v>939</v>
      </c>
      <c r="H47" s="364" t="s">
        <v>940</v>
      </c>
      <c r="I47" s="364" t="s">
        <v>2117</v>
      </c>
      <c r="J47" s="365" t="s">
        <v>942</v>
      </c>
      <c r="L47" s="369"/>
      <c r="M47" s="680"/>
      <c r="N47" s="680"/>
      <c r="O47" s="369"/>
      <c r="P47" s="680"/>
      <c r="Q47" s="680"/>
      <c r="R47" s="369"/>
      <c r="S47" s="369"/>
      <c r="T47" s="370"/>
    </row>
    <row r="48" spans="1:21" ht="16.5" customHeight="1" thickBot="1">
      <c r="A48" s="880"/>
      <c r="B48" s="701">
        <v>281</v>
      </c>
      <c r="C48" s="701"/>
      <c r="D48" s="701"/>
      <c r="E48" s="701">
        <v>364</v>
      </c>
      <c r="F48" s="701"/>
      <c r="G48" s="701"/>
      <c r="H48" s="701">
        <v>589</v>
      </c>
      <c r="I48" s="701">
        <v>812</v>
      </c>
      <c r="J48" s="693">
        <v>1388</v>
      </c>
      <c r="L48" s="369"/>
      <c r="M48" s="680"/>
      <c r="N48" s="680"/>
      <c r="O48" s="369"/>
      <c r="P48" s="680"/>
      <c r="Q48" s="680"/>
      <c r="R48" s="369"/>
      <c r="S48" s="369"/>
      <c r="T48" s="370"/>
    </row>
    <row r="49" spans="1:20" ht="16.5" customHeight="1" thickBot="1">
      <c r="A49" s="880"/>
      <c r="B49" s="365" t="s">
        <v>2118</v>
      </c>
      <c r="C49" s="365" t="s">
        <v>2119</v>
      </c>
      <c r="D49" s="692"/>
      <c r="E49" s="692"/>
      <c r="F49" s="692"/>
      <c r="G49" s="692"/>
      <c r="H49" s="692"/>
      <c r="I49" s="692"/>
      <c r="J49" s="693"/>
      <c r="L49" s="369"/>
      <c r="M49" s="680"/>
      <c r="N49" s="680"/>
      <c r="O49" s="369"/>
      <c r="P49" s="680"/>
      <c r="Q49" s="680"/>
      <c r="R49" s="369"/>
      <c r="S49" s="369"/>
      <c r="T49" s="370"/>
    </row>
    <row r="50" spans="1:20" ht="16.5" customHeight="1" thickBot="1">
      <c r="A50" s="884"/>
      <c r="B50" s="702">
        <v>2531</v>
      </c>
      <c r="C50" s="702"/>
      <c r="D50" s="702"/>
      <c r="E50" s="702"/>
      <c r="F50" s="702"/>
      <c r="G50" s="702"/>
      <c r="H50" s="702"/>
      <c r="I50" s="702"/>
      <c r="J50" s="703"/>
      <c r="L50" s="369"/>
      <c r="M50" s="680"/>
      <c r="N50" s="680"/>
      <c r="O50" s="369"/>
      <c r="P50" s="680"/>
      <c r="Q50" s="680"/>
      <c r="R50" s="369"/>
      <c r="S50" s="369"/>
      <c r="T50" s="370"/>
    </row>
    <row r="51" spans="1:20" ht="16.5" customHeight="1" thickBot="1">
      <c r="A51" s="879" t="s">
        <v>946</v>
      </c>
      <c r="B51" s="364" t="s">
        <v>934</v>
      </c>
      <c r="C51" s="364" t="s">
        <v>935</v>
      </c>
      <c r="D51" s="364" t="s">
        <v>936</v>
      </c>
      <c r="E51" s="364" t="s">
        <v>937</v>
      </c>
      <c r="F51" s="364" t="s">
        <v>938</v>
      </c>
      <c r="G51" s="364" t="s">
        <v>939</v>
      </c>
      <c r="H51" s="364" t="s">
        <v>940</v>
      </c>
      <c r="I51" s="364" t="s">
        <v>2117</v>
      </c>
      <c r="J51" s="365" t="s">
        <v>942</v>
      </c>
      <c r="L51" s="369"/>
      <c r="M51" s="680"/>
      <c r="N51" s="680"/>
      <c r="O51" s="369"/>
      <c r="P51" s="680"/>
      <c r="Q51" s="680"/>
      <c r="R51" s="369"/>
      <c r="S51" s="369"/>
      <c r="T51" s="370"/>
    </row>
    <row r="52" spans="1:20" ht="16.5" customHeight="1" thickBot="1">
      <c r="A52" s="880"/>
      <c r="B52" s="701">
        <v>292</v>
      </c>
      <c r="C52" s="701"/>
      <c r="D52" s="701"/>
      <c r="E52" s="701">
        <v>419</v>
      </c>
      <c r="F52" s="701"/>
      <c r="G52" s="701"/>
      <c r="H52" s="701">
        <v>615</v>
      </c>
      <c r="I52" s="701">
        <v>1108</v>
      </c>
      <c r="J52" s="693">
        <v>1431</v>
      </c>
      <c r="L52" s="369"/>
      <c r="M52" s="680"/>
      <c r="N52" s="680"/>
      <c r="O52" s="369"/>
      <c r="P52" s="680"/>
      <c r="Q52" s="680"/>
      <c r="R52" s="369"/>
      <c r="S52" s="369"/>
      <c r="T52" s="370"/>
    </row>
    <row r="53" spans="1:20" ht="16.5" customHeight="1" thickBot="1">
      <c r="A53" s="880"/>
      <c r="B53" s="365" t="s">
        <v>2118</v>
      </c>
      <c r="C53" s="365" t="s">
        <v>2119</v>
      </c>
      <c r="D53" s="692"/>
      <c r="E53" s="692"/>
      <c r="F53" s="692"/>
      <c r="G53" s="692"/>
      <c r="H53" s="692"/>
      <c r="I53" s="692"/>
      <c r="J53" s="367"/>
      <c r="L53" s="369"/>
      <c r="M53" s="680"/>
      <c r="N53" s="680"/>
      <c r="O53" s="369"/>
      <c r="P53" s="680"/>
      <c r="Q53" s="680"/>
      <c r="R53" s="369"/>
      <c r="S53" s="369"/>
      <c r="T53" s="370"/>
    </row>
    <row r="54" spans="1:20" ht="16.5" customHeight="1" thickBot="1">
      <c r="A54" s="881"/>
      <c r="B54" s="692">
        <v>3821</v>
      </c>
      <c r="C54" s="692"/>
      <c r="D54" s="692"/>
      <c r="E54" s="692"/>
      <c r="F54" s="692"/>
      <c r="G54" s="692"/>
      <c r="H54" s="692"/>
      <c r="I54" s="692"/>
      <c r="J54" s="367"/>
      <c r="L54" s="369"/>
      <c r="M54" s="680"/>
      <c r="N54" s="680"/>
      <c r="O54" s="369"/>
      <c r="P54" s="680"/>
      <c r="Q54" s="680"/>
      <c r="R54" s="369"/>
      <c r="S54" s="369"/>
      <c r="T54" s="370"/>
    </row>
    <row r="55" spans="1:20" ht="16.5" customHeight="1">
      <c r="A55" s="745" t="s">
        <v>858</v>
      </c>
      <c r="B55" s="746" t="s">
        <v>934</v>
      </c>
      <c r="C55" s="746" t="s">
        <v>935</v>
      </c>
      <c r="D55" s="746" t="s">
        <v>936</v>
      </c>
      <c r="E55" s="746" t="s">
        <v>937</v>
      </c>
      <c r="F55" s="746" t="s">
        <v>938</v>
      </c>
      <c r="G55" s="746" t="s">
        <v>939</v>
      </c>
      <c r="H55" s="746" t="s">
        <v>940</v>
      </c>
      <c r="I55" s="746" t="s">
        <v>2117</v>
      </c>
      <c r="J55" s="747" t="s">
        <v>942</v>
      </c>
      <c r="L55" s="369"/>
      <c r="M55" s="680"/>
      <c r="N55" s="680"/>
      <c r="O55" s="369"/>
      <c r="P55" s="680"/>
      <c r="Q55" s="680"/>
      <c r="R55" s="369"/>
      <c r="S55" s="369"/>
      <c r="T55" s="370"/>
    </row>
    <row r="56" spans="1:20" ht="16.5" customHeight="1">
      <c r="A56" s="679" t="s">
        <v>947</v>
      </c>
      <c r="B56" s="748">
        <v>621</v>
      </c>
      <c r="C56" s="695">
        <v>910</v>
      </c>
      <c r="D56" s="695">
        <v>1123</v>
      </c>
      <c r="E56" s="748">
        <v>3198</v>
      </c>
      <c r="F56" s="695">
        <v>4394</v>
      </c>
      <c r="G56" s="695" t="s">
        <v>832</v>
      </c>
      <c r="H56" s="748"/>
      <c r="I56" s="369"/>
      <c r="J56" s="681"/>
      <c r="L56" s="369">
        <v>1300</v>
      </c>
      <c r="M56" s="680" t="s">
        <v>832</v>
      </c>
      <c r="N56" s="680" t="s">
        <v>832</v>
      </c>
      <c r="O56" s="369">
        <v>1905</v>
      </c>
      <c r="P56" s="680" t="s">
        <v>832</v>
      </c>
      <c r="Q56" s="680" t="s">
        <v>832</v>
      </c>
      <c r="R56" s="369">
        <v>2350</v>
      </c>
      <c r="S56" s="369">
        <v>6695</v>
      </c>
      <c r="T56" s="370">
        <v>9200</v>
      </c>
    </row>
    <row r="57" spans="1:20" ht="16.5" customHeight="1">
      <c r="A57" s="679" t="s">
        <v>948</v>
      </c>
      <c r="B57" s="748">
        <v>573</v>
      </c>
      <c r="C57" s="695">
        <v>917</v>
      </c>
      <c r="D57" s="695">
        <v>1266</v>
      </c>
      <c r="E57" s="748"/>
      <c r="F57" s="695"/>
      <c r="G57" s="695"/>
      <c r="H57" s="748"/>
      <c r="I57" s="680" t="s">
        <v>832</v>
      </c>
      <c r="J57" s="681" t="s">
        <v>832</v>
      </c>
      <c r="L57" s="369">
        <v>1200</v>
      </c>
      <c r="M57" s="680" t="s">
        <v>832</v>
      </c>
      <c r="N57" s="680" t="s">
        <v>832</v>
      </c>
      <c r="O57" s="369">
        <v>1920</v>
      </c>
      <c r="P57" s="680" t="s">
        <v>832</v>
      </c>
      <c r="Q57" s="680" t="s">
        <v>832</v>
      </c>
      <c r="R57" s="369">
        <v>2650</v>
      </c>
      <c r="S57" s="680" t="s">
        <v>832</v>
      </c>
      <c r="T57" s="681" t="s">
        <v>832</v>
      </c>
    </row>
    <row r="58" spans="1:20" ht="16.5" customHeight="1">
      <c r="A58" s="679" t="s">
        <v>2120</v>
      </c>
      <c r="B58" s="748">
        <v>109</v>
      </c>
      <c r="C58" s="748"/>
      <c r="D58" s="748">
        <v>178</v>
      </c>
      <c r="E58" s="748">
        <v>146</v>
      </c>
      <c r="F58" s="748">
        <v>195</v>
      </c>
      <c r="G58" s="748">
        <v>229</v>
      </c>
      <c r="H58" s="748">
        <v>321</v>
      </c>
      <c r="I58" s="748"/>
      <c r="J58" s="749"/>
      <c r="L58" s="369"/>
      <c r="M58" s="680"/>
      <c r="N58" s="369"/>
      <c r="O58" s="369"/>
      <c r="P58" s="369"/>
      <c r="Q58" s="369"/>
      <c r="R58" s="369"/>
      <c r="S58" s="680"/>
      <c r="T58" s="681"/>
    </row>
    <row r="59" spans="1:20" ht="16.5" customHeight="1">
      <c r="A59" s="679" t="s">
        <v>949</v>
      </c>
      <c r="B59" s="748">
        <v>133</v>
      </c>
      <c r="C59" s="748"/>
      <c r="D59" s="748">
        <v>146</v>
      </c>
      <c r="E59" s="748">
        <v>179</v>
      </c>
      <c r="F59" s="748">
        <v>301</v>
      </c>
      <c r="G59" s="748">
        <v>239</v>
      </c>
      <c r="H59" s="748">
        <v>396</v>
      </c>
      <c r="I59" s="748"/>
      <c r="J59" s="749"/>
      <c r="L59" s="369"/>
      <c r="M59" s="680"/>
      <c r="N59" s="369"/>
      <c r="O59" s="369"/>
      <c r="P59" s="369"/>
      <c r="Q59" s="369"/>
      <c r="R59" s="369"/>
      <c r="S59" s="680"/>
      <c r="T59" s="681"/>
    </row>
    <row r="60" spans="1:20" ht="16.5" customHeight="1">
      <c r="A60" s="679" t="s">
        <v>950</v>
      </c>
      <c r="B60" s="748">
        <v>112</v>
      </c>
      <c r="C60" s="695" t="s">
        <v>832</v>
      </c>
      <c r="D60" s="748">
        <v>146</v>
      </c>
      <c r="E60" s="748">
        <v>170</v>
      </c>
      <c r="F60" s="748">
        <v>167</v>
      </c>
      <c r="G60" s="748">
        <v>219</v>
      </c>
      <c r="H60" s="748">
        <v>381</v>
      </c>
      <c r="I60" s="695" t="s">
        <v>832</v>
      </c>
      <c r="J60" s="696" t="s">
        <v>832</v>
      </c>
      <c r="L60" s="369">
        <v>235</v>
      </c>
      <c r="M60" s="680" t="s">
        <v>832</v>
      </c>
      <c r="N60" s="369">
        <v>306</v>
      </c>
      <c r="O60" s="369">
        <v>355</v>
      </c>
      <c r="P60" s="369">
        <v>349</v>
      </c>
      <c r="Q60" s="369">
        <v>410</v>
      </c>
      <c r="R60" s="369">
        <v>690</v>
      </c>
      <c r="S60" s="680" t="s">
        <v>832</v>
      </c>
      <c r="T60" s="681" t="s">
        <v>832</v>
      </c>
    </row>
    <row r="61" spans="1:20" ht="16.5" customHeight="1">
      <c r="A61" s="679" t="s">
        <v>951</v>
      </c>
      <c r="B61" s="748">
        <v>138</v>
      </c>
      <c r="C61" s="695" t="s">
        <v>832</v>
      </c>
      <c r="D61" s="748">
        <v>146</v>
      </c>
      <c r="E61" s="748">
        <v>174</v>
      </c>
      <c r="F61" s="748">
        <v>211</v>
      </c>
      <c r="G61" s="748">
        <v>219</v>
      </c>
      <c r="H61" s="748">
        <v>381</v>
      </c>
      <c r="I61" s="695" t="s">
        <v>832</v>
      </c>
      <c r="J61" s="696" t="s">
        <v>832</v>
      </c>
      <c r="L61" s="369">
        <v>289</v>
      </c>
      <c r="M61" s="680" t="s">
        <v>832</v>
      </c>
      <c r="N61" s="369">
        <v>305</v>
      </c>
      <c r="O61" s="369">
        <v>365</v>
      </c>
      <c r="P61" s="369">
        <v>441</v>
      </c>
      <c r="Q61" s="369">
        <v>458</v>
      </c>
      <c r="R61" s="369">
        <v>797</v>
      </c>
      <c r="S61" s="680" t="s">
        <v>832</v>
      </c>
      <c r="T61" s="681" t="s">
        <v>832</v>
      </c>
    </row>
    <row r="62" spans="1:20" ht="16.5" customHeight="1">
      <c r="A62" s="679" t="s">
        <v>952</v>
      </c>
      <c r="B62" s="748">
        <v>148</v>
      </c>
      <c r="C62" s="695" t="s">
        <v>832</v>
      </c>
      <c r="D62" s="748">
        <v>182</v>
      </c>
      <c r="E62" s="748">
        <v>179</v>
      </c>
      <c r="F62" s="695" t="s">
        <v>832</v>
      </c>
      <c r="G62" s="695" t="s">
        <v>832</v>
      </c>
      <c r="H62" s="695" t="s">
        <v>832</v>
      </c>
      <c r="I62" s="695" t="s">
        <v>832</v>
      </c>
      <c r="J62" s="696" t="s">
        <v>832</v>
      </c>
      <c r="L62" s="369">
        <v>311</v>
      </c>
      <c r="M62" s="680" t="s">
        <v>832</v>
      </c>
      <c r="N62" s="369">
        <v>380</v>
      </c>
      <c r="O62" s="369">
        <v>375</v>
      </c>
      <c r="P62" s="680" t="s">
        <v>832</v>
      </c>
      <c r="Q62" s="680" t="s">
        <v>832</v>
      </c>
      <c r="R62" s="680" t="s">
        <v>832</v>
      </c>
      <c r="S62" s="680" t="s">
        <v>832</v>
      </c>
      <c r="T62" s="681" t="s">
        <v>832</v>
      </c>
    </row>
    <row r="63" spans="1:20" ht="16.5" customHeight="1" thickBot="1">
      <c r="A63" s="751" t="s">
        <v>953</v>
      </c>
      <c r="B63" s="750">
        <v>151</v>
      </c>
      <c r="C63" s="699" t="s">
        <v>832</v>
      </c>
      <c r="D63" s="699">
        <v>186</v>
      </c>
      <c r="E63" s="750">
        <v>186</v>
      </c>
      <c r="F63" s="699" t="s">
        <v>832</v>
      </c>
      <c r="G63" s="699" t="s">
        <v>832</v>
      </c>
      <c r="H63" s="699" t="s">
        <v>832</v>
      </c>
      <c r="I63" s="699" t="s">
        <v>832</v>
      </c>
      <c r="J63" s="700" t="s">
        <v>832</v>
      </c>
      <c r="L63" s="373">
        <v>315</v>
      </c>
      <c r="M63" s="682" t="s">
        <v>832</v>
      </c>
      <c r="N63" s="682" t="s">
        <v>832</v>
      </c>
      <c r="O63" s="373">
        <v>390</v>
      </c>
      <c r="P63" s="682" t="s">
        <v>832</v>
      </c>
      <c r="Q63" s="682" t="s">
        <v>832</v>
      </c>
      <c r="R63" s="682" t="s">
        <v>832</v>
      </c>
      <c r="S63" s="682" t="s">
        <v>832</v>
      </c>
      <c r="T63" s="683" t="s">
        <v>832</v>
      </c>
    </row>
    <row r="64" spans="1:20" ht="16.5" customHeight="1">
      <c r="B64" s="381"/>
    </row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70" spans="9:9">
      <c r="I170" s="613"/>
    </row>
    <row r="171" spans="9:9">
      <c r="I171" s="613"/>
    </row>
  </sheetData>
  <mergeCells count="7">
    <mergeCell ref="A51:A54"/>
    <mergeCell ref="A1:J1"/>
    <mergeCell ref="A26:A31"/>
    <mergeCell ref="A34:A38"/>
    <mergeCell ref="A41:A42"/>
    <mergeCell ref="A43:A46"/>
    <mergeCell ref="A47:A50"/>
  </mergeCells>
  <pageMargins left="1.24" right="0.19" top="1.03" bottom="0.73" header="0.5" footer="0.56999999999999995"/>
  <pageSetup paperSize="9" scale="75" orientation="portrait" r:id="rId1"/>
  <headerFooter alignWithMargins="0">
    <oddHeader>&amp;R&amp;"FONTASY_HIMALI_TT,NORMAL"gjnk/f;L -ab{#F^ ;":tf k'j{_ lhNnfsf] cf=j=076÷77 sf] :jLs[t lhNnf b/ /]^ -&amp;P_</oddHeader>
  </headerFooter>
  <rowBreaks count="1" manualBreakCount="1">
    <brk id="39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60"/>
  <sheetViews>
    <sheetView workbookViewId="0">
      <selection activeCell="J8" sqref="J8"/>
    </sheetView>
  </sheetViews>
  <sheetFormatPr defaultRowHeight="12.75"/>
  <cols>
    <col min="1" max="1" width="9.140625" style="18"/>
    <col min="2" max="2" width="26.5703125" style="18" customWidth="1"/>
    <col min="3" max="3" width="8.42578125" style="18" customWidth="1"/>
    <col min="4" max="4" width="10.5703125" style="18" customWidth="1"/>
    <col min="5" max="6" width="12" style="18" customWidth="1"/>
    <col min="7" max="7" width="11.42578125" style="18" customWidth="1"/>
    <col min="8" max="8" width="5.85546875" style="18" customWidth="1"/>
    <col min="9" max="10" width="9.140625" style="18"/>
    <col min="11" max="11" width="10.85546875" style="18" hidden="1" customWidth="1"/>
    <col min="12" max="12" width="11.140625" style="18" hidden="1" customWidth="1"/>
    <col min="13" max="13" width="10.85546875" style="18" hidden="1" customWidth="1"/>
    <col min="14" max="14" width="10.28515625" style="18" hidden="1" customWidth="1"/>
    <col min="15" max="15" width="11.140625" style="18" hidden="1" customWidth="1"/>
    <col min="16" max="16384" width="9.140625" style="18"/>
  </cols>
  <sheetData>
    <row r="1" spans="1:15" ht="26.25" customHeight="1" thickBot="1">
      <c r="A1" s="890" t="s">
        <v>2143</v>
      </c>
      <c r="B1" s="890"/>
      <c r="C1" s="890"/>
      <c r="D1" s="890"/>
      <c r="E1" s="890"/>
      <c r="F1" s="890"/>
      <c r="G1" s="890"/>
      <c r="H1" s="890"/>
    </row>
    <row r="2" spans="1:15" ht="18" customHeight="1">
      <c r="A2" s="891" t="s">
        <v>954</v>
      </c>
      <c r="B2" s="893" t="s">
        <v>858</v>
      </c>
      <c r="C2" s="895" t="s">
        <v>955</v>
      </c>
      <c r="D2" s="897" t="s">
        <v>956</v>
      </c>
      <c r="E2" s="898"/>
      <c r="F2" s="898"/>
      <c r="G2" s="899"/>
      <c r="H2" s="900" t="s">
        <v>957</v>
      </c>
      <c r="K2" s="885" t="s">
        <v>956</v>
      </c>
      <c r="L2" s="886"/>
      <c r="M2" s="886"/>
      <c r="N2" s="887"/>
      <c r="O2" s="888" t="s">
        <v>958</v>
      </c>
    </row>
    <row r="3" spans="1:15" ht="18" customHeight="1" thickBot="1">
      <c r="A3" s="892"/>
      <c r="B3" s="894"/>
      <c r="C3" s="896"/>
      <c r="D3" s="704" t="s">
        <v>863</v>
      </c>
      <c r="E3" s="704" t="s">
        <v>865</v>
      </c>
      <c r="F3" s="704" t="s">
        <v>867</v>
      </c>
      <c r="G3" s="704" t="s">
        <v>959</v>
      </c>
      <c r="H3" s="901"/>
      <c r="K3" s="705" t="s">
        <v>863</v>
      </c>
      <c r="L3" s="705" t="s">
        <v>865</v>
      </c>
      <c r="M3" s="705" t="s">
        <v>867</v>
      </c>
      <c r="N3" s="705" t="s">
        <v>959</v>
      </c>
      <c r="O3" s="889"/>
    </row>
    <row r="4" spans="1:15" ht="21" customHeight="1">
      <c r="A4" s="706">
        <v>1</v>
      </c>
      <c r="B4" s="707" t="s">
        <v>960</v>
      </c>
      <c r="C4" s="708" t="s">
        <v>961</v>
      </c>
      <c r="D4" s="709">
        <v>34</v>
      </c>
      <c r="E4" s="709">
        <v>83</v>
      </c>
      <c r="F4" s="709">
        <v>141</v>
      </c>
      <c r="G4" s="709">
        <v>377</v>
      </c>
      <c r="H4" s="710"/>
      <c r="K4" s="711">
        <v>50</v>
      </c>
      <c r="L4" s="711">
        <v>121</v>
      </c>
      <c r="M4" s="712">
        <v>208</v>
      </c>
      <c r="N4" s="711">
        <v>551</v>
      </c>
      <c r="O4" s="713"/>
    </row>
    <row r="5" spans="1:15" ht="21" customHeight="1">
      <c r="A5" s="706">
        <v>2</v>
      </c>
      <c r="B5" s="707" t="s">
        <v>962</v>
      </c>
      <c r="C5" s="708" t="s">
        <v>961</v>
      </c>
      <c r="D5" s="709">
        <v>51</v>
      </c>
      <c r="E5" s="709">
        <v>120</v>
      </c>
      <c r="F5" s="709">
        <v>221</v>
      </c>
      <c r="G5" s="709">
        <v>500</v>
      </c>
      <c r="H5" s="714"/>
      <c r="K5" s="712">
        <v>74</v>
      </c>
      <c r="L5" s="712">
        <v>175</v>
      </c>
      <c r="M5" s="712">
        <v>323</v>
      </c>
      <c r="N5" s="712">
        <v>730</v>
      </c>
      <c r="O5" s="715"/>
    </row>
    <row r="6" spans="1:15" ht="21" customHeight="1">
      <c r="A6" s="716">
        <v>3</v>
      </c>
      <c r="B6" s="707" t="s">
        <v>963</v>
      </c>
      <c r="C6" s="708" t="s">
        <v>961</v>
      </c>
      <c r="D6" s="709">
        <v>49</v>
      </c>
      <c r="E6" s="709">
        <v>96</v>
      </c>
      <c r="F6" s="709">
        <v>175</v>
      </c>
      <c r="G6" s="709">
        <v>530</v>
      </c>
      <c r="H6" s="714"/>
      <c r="K6" s="712">
        <v>72</v>
      </c>
      <c r="L6" s="712">
        <v>142</v>
      </c>
      <c r="M6" s="712">
        <v>255</v>
      </c>
      <c r="N6" s="712">
        <v>775</v>
      </c>
      <c r="O6" s="715"/>
    </row>
    <row r="7" spans="1:15" ht="21" customHeight="1">
      <c r="A7" s="706">
        <v>4</v>
      </c>
      <c r="B7" s="707" t="s">
        <v>964</v>
      </c>
      <c r="C7" s="708" t="s">
        <v>961</v>
      </c>
      <c r="D7" s="709">
        <v>75</v>
      </c>
      <c r="E7" s="709">
        <v>162</v>
      </c>
      <c r="F7" s="709">
        <v>308</v>
      </c>
      <c r="G7" s="709">
        <v>683</v>
      </c>
      <c r="H7" s="714"/>
      <c r="K7" s="712">
        <v>110</v>
      </c>
      <c r="L7" s="712">
        <v>237</v>
      </c>
      <c r="M7" s="712">
        <v>450</v>
      </c>
      <c r="N7" s="712">
        <v>998</v>
      </c>
      <c r="O7" s="715"/>
    </row>
    <row r="8" spans="1:15" ht="21" customHeight="1">
      <c r="A8" s="716">
        <v>5</v>
      </c>
      <c r="B8" s="707" t="s">
        <v>965</v>
      </c>
      <c r="C8" s="708" t="s">
        <v>961</v>
      </c>
      <c r="D8" s="709">
        <v>16</v>
      </c>
      <c r="E8" s="709">
        <v>31</v>
      </c>
      <c r="F8" s="709">
        <v>41</v>
      </c>
      <c r="G8" s="709">
        <v>79</v>
      </c>
      <c r="H8" s="714"/>
      <c r="K8" s="712">
        <v>23</v>
      </c>
      <c r="L8" s="712">
        <v>45</v>
      </c>
      <c r="M8" s="712">
        <v>60</v>
      </c>
      <c r="N8" s="712">
        <v>116</v>
      </c>
      <c r="O8" s="715"/>
    </row>
    <row r="9" spans="1:15" ht="21" customHeight="1">
      <c r="A9" s="706">
        <v>6</v>
      </c>
      <c r="B9" s="707" t="s">
        <v>966</v>
      </c>
      <c r="C9" s="708" t="s">
        <v>961</v>
      </c>
      <c r="D9" s="717" t="s">
        <v>832</v>
      </c>
      <c r="E9" s="709">
        <v>153</v>
      </c>
      <c r="F9" s="709">
        <v>267</v>
      </c>
      <c r="G9" s="709">
        <v>774</v>
      </c>
      <c r="H9" s="714"/>
      <c r="K9" s="712"/>
      <c r="L9" s="712">
        <v>224</v>
      </c>
      <c r="M9" s="712">
        <v>390</v>
      </c>
      <c r="N9" s="712">
        <v>1130</v>
      </c>
      <c r="O9" s="715"/>
    </row>
    <row r="10" spans="1:15" ht="21" customHeight="1">
      <c r="A10" s="716">
        <v>7</v>
      </c>
      <c r="B10" s="707" t="s">
        <v>967</v>
      </c>
      <c r="C10" s="708" t="s">
        <v>961</v>
      </c>
      <c r="D10" s="717" t="s">
        <v>832</v>
      </c>
      <c r="E10" s="709">
        <v>219</v>
      </c>
      <c r="F10" s="709">
        <v>407</v>
      </c>
      <c r="G10" s="709">
        <v>1023</v>
      </c>
      <c r="H10" s="714"/>
      <c r="K10" s="712"/>
      <c r="L10" s="712">
        <v>320</v>
      </c>
      <c r="M10" s="712">
        <v>595</v>
      </c>
      <c r="N10" s="712">
        <v>1495</v>
      </c>
      <c r="O10" s="715"/>
    </row>
    <row r="11" spans="1:15" ht="21" customHeight="1">
      <c r="A11" s="706">
        <v>8</v>
      </c>
      <c r="B11" s="707" t="s">
        <v>968</v>
      </c>
      <c r="C11" s="708" t="s">
        <v>961</v>
      </c>
      <c r="D11" s="717" t="s">
        <v>832</v>
      </c>
      <c r="E11" s="709">
        <v>356</v>
      </c>
      <c r="F11" s="709">
        <v>563</v>
      </c>
      <c r="G11" s="717" t="s">
        <v>832</v>
      </c>
      <c r="H11" s="714"/>
      <c r="K11" s="712"/>
      <c r="L11" s="712">
        <v>520</v>
      </c>
      <c r="M11" s="712">
        <v>823</v>
      </c>
      <c r="N11" s="712"/>
      <c r="O11" s="715"/>
    </row>
    <row r="12" spans="1:15" ht="21" customHeight="1">
      <c r="A12" s="716">
        <v>9</v>
      </c>
      <c r="B12" s="707" t="s">
        <v>969</v>
      </c>
      <c r="C12" s="708" t="s">
        <v>961</v>
      </c>
      <c r="D12" s="717" t="s">
        <v>832</v>
      </c>
      <c r="E12" s="709">
        <v>473</v>
      </c>
      <c r="F12" s="709">
        <v>732</v>
      </c>
      <c r="G12" s="717" t="s">
        <v>832</v>
      </c>
      <c r="H12" s="714"/>
      <c r="K12" s="712"/>
      <c r="L12" s="712">
        <v>690</v>
      </c>
      <c r="M12" s="712">
        <v>1069</v>
      </c>
      <c r="N12" s="712"/>
      <c r="O12" s="715"/>
    </row>
    <row r="13" spans="1:15" ht="21" customHeight="1">
      <c r="A13" s="706">
        <v>10</v>
      </c>
      <c r="B13" s="707" t="s">
        <v>970</v>
      </c>
      <c r="C13" s="708" t="s">
        <v>961</v>
      </c>
      <c r="D13" s="717" t="s">
        <v>832</v>
      </c>
      <c r="E13" s="709">
        <v>58</v>
      </c>
      <c r="F13" s="709">
        <v>97</v>
      </c>
      <c r="G13" s="717" t="s">
        <v>832</v>
      </c>
      <c r="H13" s="714"/>
      <c r="K13" s="712"/>
      <c r="L13" s="712">
        <v>85</v>
      </c>
      <c r="M13" s="712">
        <v>141</v>
      </c>
      <c r="N13" s="712"/>
      <c r="O13" s="715"/>
    </row>
    <row r="14" spans="1:15" ht="21" customHeight="1">
      <c r="A14" s="716">
        <v>11</v>
      </c>
      <c r="B14" s="707" t="s">
        <v>971</v>
      </c>
      <c r="C14" s="708" t="s">
        <v>961</v>
      </c>
      <c r="D14" s="717" t="s">
        <v>832</v>
      </c>
      <c r="E14" s="709">
        <v>73</v>
      </c>
      <c r="F14" s="709">
        <v>119</v>
      </c>
      <c r="G14" s="717" t="s">
        <v>832</v>
      </c>
      <c r="H14" s="714"/>
      <c r="K14" s="712"/>
      <c r="L14" s="712">
        <v>107</v>
      </c>
      <c r="M14" s="712">
        <v>174</v>
      </c>
      <c r="N14" s="712"/>
      <c r="O14" s="715"/>
    </row>
    <row r="15" spans="1:15" ht="21" customHeight="1">
      <c r="A15" s="706">
        <v>12</v>
      </c>
      <c r="B15" s="707" t="s">
        <v>972</v>
      </c>
      <c r="C15" s="708" t="s">
        <v>961</v>
      </c>
      <c r="D15" s="717" t="s">
        <v>832</v>
      </c>
      <c r="E15" s="709">
        <v>208</v>
      </c>
      <c r="F15" s="709">
        <v>401</v>
      </c>
      <c r="G15" s="717" t="s">
        <v>832</v>
      </c>
      <c r="H15" s="714"/>
      <c r="K15" s="712"/>
      <c r="L15" s="712">
        <v>306</v>
      </c>
      <c r="M15" s="718">
        <v>586</v>
      </c>
      <c r="N15" s="712"/>
      <c r="O15" s="715"/>
    </row>
    <row r="16" spans="1:15" ht="15.75">
      <c r="A16" s="716">
        <v>13</v>
      </c>
      <c r="B16" s="719" t="s">
        <v>973</v>
      </c>
      <c r="C16" s="708" t="s">
        <v>961</v>
      </c>
      <c r="D16" s="717" t="s">
        <v>832</v>
      </c>
      <c r="E16" s="709">
        <v>254</v>
      </c>
      <c r="F16" s="709">
        <v>484</v>
      </c>
      <c r="G16" s="717" t="s">
        <v>832</v>
      </c>
      <c r="H16" s="714"/>
      <c r="K16" s="712"/>
      <c r="L16" s="712">
        <v>372</v>
      </c>
      <c r="M16" s="718">
        <v>707</v>
      </c>
      <c r="N16" s="712"/>
      <c r="O16" s="715"/>
    </row>
    <row r="17" spans="1:15" ht="21" customHeight="1">
      <c r="A17" s="706">
        <v>14</v>
      </c>
      <c r="B17" s="707" t="s">
        <v>974</v>
      </c>
      <c r="C17" s="708" t="s">
        <v>961</v>
      </c>
      <c r="D17" s="717" t="s">
        <v>832</v>
      </c>
      <c r="E17" s="709">
        <v>280</v>
      </c>
      <c r="F17" s="709">
        <v>552</v>
      </c>
      <c r="G17" s="717" t="s">
        <v>832</v>
      </c>
      <c r="H17" s="714"/>
      <c r="K17" s="712"/>
      <c r="L17" s="718">
        <v>409</v>
      </c>
      <c r="M17" s="718">
        <v>806</v>
      </c>
      <c r="N17" s="712"/>
      <c r="O17" s="715"/>
    </row>
    <row r="18" spans="1:15" ht="21" customHeight="1">
      <c r="A18" s="716">
        <v>15</v>
      </c>
      <c r="B18" s="719" t="s">
        <v>975</v>
      </c>
      <c r="C18" s="708" t="s">
        <v>961</v>
      </c>
      <c r="D18" s="717" t="s">
        <v>832</v>
      </c>
      <c r="E18" s="709">
        <v>358</v>
      </c>
      <c r="F18" s="709">
        <v>578</v>
      </c>
      <c r="G18" s="717" t="s">
        <v>832</v>
      </c>
      <c r="H18" s="714"/>
      <c r="K18" s="712"/>
      <c r="L18" s="718">
        <v>524</v>
      </c>
      <c r="M18" s="718">
        <v>844</v>
      </c>
      <c r="N18" s="712"/>
      <c r="O18" s="715"/>
    </row>
    <row r="19" spans="1:15" ht="15.75">
      <c r="A19" s="706">
        <v>16</v>
      </c>
      <c r="B19" s="719" t="s">
        <v>976</v>
      </c>
      <c r="C19" s="708" t="s">
        <v>961</v>
      </c>
      <c r="D19" s="717" t="s">
        <v>832</v>
      </c>
      <c r="E19" s="709">
        <v>163</v>
      </c>
      <c r="F19" s="709">
        <v>314</v>
      </c>
      <c r="G19" s="717" t="s">
        <v>832</v>
      </c>
      <c r="H19" s="720"/>
      <c r="K19" s="712"/>
      <c r="L19" s="718">
        <v>238</v>
      </c>
      <c r="M19" s="718">
        <v>459</v>
      </c>
      <c r="N19" s="718"/>
      <c r="O19" s="721"/>
    </row>
    <row r="20" spans="1:15" ht="21" customHeight="1">
      <c r="A20" s="716">
        <v>17</v>
      </c>
      <c r="B20" s="722" t="s">
        <v>977</v>
      </c>
      <c r="C20" s="708" t="s">
        <v>961</v>
      </c>
      <c r="D20" s="717" t="s">
        <v>832</v>
      </c>
      <c r="E20" s="717" t="s">
        <v>832</v>
      </c>
      <c r="F20" s="709"/>
      <c r="G20" s="717">
        <v>365</v>
      </c>
      <c r="H20" s="720"/>
      <c r="K20" s="712"/>
      <c r="L20" s="718"/>
      <c r="M20" s="718">
        <v>533</v>
      </c>
      <c r="N20" s="718"/>
      <c r="O20" s="721"/>
    </row>
    <row r="21" spans="1:15" ht="21" customHeight="1">
      <c r="A21" s="706">
        <v>18</v>
      </c>
      <c r="B21" s="722" t="s">
        <v>978</v>
      </c>
      <c r="C21" s="708" t="s">
        <v>961</v>
      </c>
      <c r="D21" s="717" t="s">
        <v>832</v>
      </c>
      <c r="E21" s="717" t="s">
        <v>832</v>
      </c>
      <c r="F21" s="709">
        <v>145</v>
      </c>
      <c r="G21" s="717" t="s">
        <v>832</v>
      </c>
      <c r="H21" s="720"/>
      <c r="K21" s="712"/>
      <c r="L21" s="718"/>
      <c r="M21" s="718">
        <v>212</v>
      </c>
      <c r="N21" s="718"/>
      <c r="O21" s="721"/>
    </row>
    <row r="22" spans="1:15" ht="21" customHeight="1">
      <c r="A22" s="716">
        <v>19</v>
      </c>
      <c r="B22" s="722" t="s">
        <v>979</v>
      </c>
      <c r="C22" s="708" t="s">
        <v>961</v>
      </c>
      <c r="D22" s="717" t="s">
        <v>832</v>
      </c>
      <c r="E22" s="717">
        <v>77</v>
      </c>
      <c r="F22" s="709"/>
      <c r="G22" s="717" t="s">
        <v>832</v>
      </c>
      <c r="H22" s="720"/>
      <c r="K22" s="718"/>
      <c r="L22" s="718"/>
      <c r="M22" s="718">
        <v>111</v>
      </c>
      <c r="N22" s="718"/>
      <c r="O22" s="721"/>
    </row>
    <row r="23" spans="1:15" ht="21" customHeight="1">
      <c r="A23" s="706">
        <v>20</v>
      </c>
      <c r="B23" s="723" t="s">
        <v>980</v>
      </c>
      <c r="C23" s="708" t="s">
        <v>961</v>
      </c>
      <c r="D23" s="717" t="s">
        <v>832</v>
      </c>
      <c r="E23" s="717" t="s">
        <v>832</v>
      </c>
      <c r="F23" s="709">
        <v>596</v>
      </c>
      <c r="G23" s="717" t="s">
        <v>832</v>
      </c>
      <c r="H23" s="720"/>
      <c r="K23" s="718"/>
      <c r="L23" s="718"/>
      <c r="M23" s="718">
        <v>870</v>
      </c>
      <c r="N23" s="718"/>
      <c r="O23" s="721"/>
    </row>
    <row r="24" spans="1:15" ht="21" customHeight="1">
      <c r="A24" s="716">
        <v>21</v>
      </c>
      <c r="B24" s="723" t="s">
        <v>981</v>
      </c>
      <c r="C24" s="708" t="s">
        <v>961</v>
      </c>
      <c r="D24" s="717" t="s">
        <v>832</v>
      </c>
      <c r="E24" s="717" t="s">
        <v>832</v>
      </c>
      <c r="F24" s="709">
        <v>558</v>
      </c>
      <c r="G24" s="717" t="s">
        <v>832</v>
      </c>
      <c r="H24" s="720"/>
      <c r="K24" s="718"/>
      <c r="L24" s="718"/>
      <c r="M24" s="718">
        <v>816</v>
      </c>
      <c r="N24" s="718"/>
      <c r="O24" s="721"/>
    </row>
    <row r="25" spans="1:15" ht="21" customHeight="1">
      <c r="A25" s="706">
        <v>22</v>
      </c>
      <c r="B25" s="723" t="s">
        <v>982</v>
      </c>
      <c r="C25" s="708" t="s">
        <v>961</v>
      </c>
      <c r="D25" s="717" t="s">
        <v>832</v>
      </c>
      <c r="E25" s="717">
        <v>214</v>
      </c>
      <c r="F25" s="709"/>
      <c r="G25" s="717" t="s">
        <v>832</v>
      </c>
      <c r="H25" s="720"/>
      <c r="K25" s="718"/>
      <c r="L25" s="718"/>
      <c r="M25" s="718">
        <v>312</v>
      </c>
      <c r="N25" s="718"/>
      <c r="O25" s="721"/>
    </row>
    <row r="26" spans="1:15" ht="21" customHeight="1">
      <c r="A26" s="716">
        <v>23</v>
      </c>
      <c r="B26" s="724" t="s">
        <v>983</v>
      </c>
      <c r="C26" s="708" t="s">
        <v>961</v>
      </c>
      <c r="D26" s="717" t="s">
        <v>832</v>
      </c>
      <c r="E26" s="717" t="s">
        <v>832</v>
      </c>
      <c r="F26" s="709">
        <v>310</v>
      </c>
      <c r="G26" s="717" t="s">
        <v>832</v>
      </c>
      <c r="H26" s="720"/>
      <c r="K26" s="718"/>
      <c r="L26" s="718"/>
      <c r="M26" s="718">
        <v>452</v>
      </c>
      <c r="N26" s="718"/>
      <c r="O26" s="721"/>
    </row>
    <row r="27" spans="1:15" ht="21" customHeight="1" thickBot="1">
      <c r="A27" s="706">
        <v>24</v>
      </c>
      <c r="B27" s="724" t="s">
        <v>984</v>
      </c>
      <c r="C27" s="708" t="s">
        <v>961</v>
      </c>
      <c r="D27" s="717" t="s">
        <v>832</v>
      </c>
      <c r="E27" s="717" t="s">
        <v>832</v>
      </c>
      <c r="F27" s="709">
        <v>282</v>
      </c>
      <c r="G27" s="717" t="s">
        <v>832</v>
      </c>
      <c r="H27" s="720"/>
      <c r="K27" s="718"/>
      <c r="L27" s="718"/>
      <c r="M27" s="725">
        <v>412</v>
      </c>
      <c r="N27" s="718"/>
      <c r="O27" s="721"/>
    </row>
    <row r="28" spans="1:15" ht="21" customHeight="1">
      <c r="A28" s="716">
        <v>25</v>
      </c>
      <c r="B28" s="724" t="s">
        <v>985</v>
      </c>
      <c r="C28" s="708" t="s">
        <v>961</v>
      </c>
      <c r="D28" s="717" t="s">
        <v>832</v>
      </c>
      <c r="E28" s="717" t="s">
        <v>832</v>
      </c>
      <c r="F28" s="729">
        <v>421</v>
      </c>
      <c r="G28" s="717" t="s">
        <v>832</v>
      </c>
      <c r="H28" s="720"/>
      <c r="K28" s="718"/>
      <c r="L28" s="718"/>
      <c r="M28" s="726">
        <v>421</v>
      </c>
      <c r="N28" s="718"/>
      <c r="O28" s="721"/>
    </row>
    <row r="29" spans="1:15" ht="21" customHeight="1">
      <c r="A29" s="706">
        <v>26</v>
      </c>
      <c r="B29" s="724" t="s">
        <v>986</v>
      </c>
      <c r="C29" s="708" t="s">
        <v>961</v>
      </c>
      <c r="D29" s="717" t="s">
        <v>832</v>
      </c>
      <c r="E29" s="717" t="s">
        <v>832</v>
      </c>
      <c r="F29" s="709">
        <v>93</v>
      </c>
      <c r="G29" s="717" t="s">
        <v>832</v>
      </c>
      <c r="H29" s="720"/>
      <c r="K29" s="718"/>
      <c r="L29" s="718"/>
      <c r="M29" s="726">
        <v>135</v>
      </c>
      <c r="N29" s="718"/>
      <c r="O29" s="721"/>
    </row>
    <row r="30" spans="1:15" ht="21" customHeight="1">
      <c r="A30" s="706">
        <v>27</v>
      </c>
      <c r="B30" s="724" t="s">
        <v>987</v>
      </c>
      <c r="C30" s="727" t="s">
        <v>961</v>
      </c>
      <c r="D30" s="728" t="s">
        <v>832</v>
      </c>
      <c r="E30" s="728" t="s">
        <v>832</v>
      </c>
      <c r="F30" s="729">
        <v>42</v>
      </c>
      <c r="G30" s="728" t="s">
        <v>832</v>
      </c>
      <c r="H30" s="720"/>
      <c r="K30" s="718"/>
      <c r="L30" s="718"/>
      <c r="M30" s="726">
        <v>62</v>
      </c>
      <c r="N30" s="718"/>
      <c r="O30" s="721"/>
    </row>
    <row r="31" spans="1:15" ht="21" customHeight="1" thickBot="1">
      <c r="A31" s="730">
        <v>28</v>
      </c>
      <c r="B31" s="731" t="s">
        <v>988</v>
      </c>
      <c r="C31" s="732" t="s">
        <v>961</v>
      </c>
      <c r="D31" s="733">
        <v>27</v>
      </c>
      <c r="E31" s="733" t="s">
        <v>832</v>
      </c>
      <c r="F31" s="734"/>
      <c r="G31" s="733" t="s">
        <v>832</v>
      </c>
      <c r="H31" s="735"/>
      <c r="K31" s="725"/>
      <c r="L31" s="725"/>
      <c r="M31" s="726">
        <v>40</v>
      </c>
      <c r="N31" s="725"/>
      <c r="O31" s="736"/>
    </row>
    <row r="32" spans="1:15" ht="21" customHeight="1"/>
    <row r="33" ht="21" customHeight="1"/>
    <row r="34" ht="21" customHeight="1"/>
    <row r="35" ht="21" customHeight="1"/>
    <row r="36" ht="21" customHeight="1"/>
    <row r="37" ht="21" customHeight="1"/>
    <row r="159" spans="9:9">
      <c r="I159" s="613"/>
    </row>
    <row r="160" spans="9:9">
      <c r="I160" s="613"/>
    </row>
  </sheetData>
  <mergeCells count="8">
    <mergeCell ref="K2:N2"/>
    <mergeCell ref="O2:O3"/>
    <mergeCell ref="A1:H1"/>
    <mergeCell ref="A2:A3"/>
    <mergeCell ref="B2:B3"/>
    <mergeCell ref="C2:C3"/>
    <mergeCell ref="D2:G2"/>
    <mergeCell ref="H2:H3"/>
  </mergeCells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1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5.2851562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2" style="212" customWidth="1"/>
    <col min="9" max="10" width="12.140625" style="212" customWidth="1"/>
    <col min="11" max="11" width="8" style="48" customWidth="1"/>
    <col min="12" max="12" width="9.140625" style="48"/>
    <col min="13" max="13" width="11.5703125" style="48" customWidth="1"/>
    <col min="14" max="16384" width="9.140625" style="48"/>
  </cols>
  <sheetData>
    <row r="1" spans="1:11" ht="25.5" thickBot="1">
      <c r="A1" s="847" t="s">
        <v>989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1" ht="56.2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238" t="s">
        <v>2134</v>
      </c>
      <c r="I3" s="630" t="s">
        <v>2123</v>
      </c>
      <c r="J3" s="630" t="s">
        <v>2137</v>
      </c>
      <c r="K3" s="859"/>
    </row>
    <row r="4" spans="1:11" s="122" customFormat="1" ht="15" customHeight="1">
      <c r="A4" s="640">
        <v>1</v>
      </c>
      <c r="B4" s="641" t="s">
        <v>990</v>
      </c>
      <c r="C4" s="641"/>
      <c r="D4" s="641"/>
      <c r="E4" s="641"/>
      <c r="F4" s="641"/>
      <c r="G4" s="641"/>
      <c r="H4" s="273"/>
      <c r="I4" s="244"/>
      <c r="J4" s="244"/>
      <c r="K4" s="649"/>
    </row>
    <row r="5" spans="1:11" s="122" customFormat="1" ht="15" customHeight="1">
      <c r="A5" s="382"/>
      <c r="B5" s="124" t="s">
        <v>991</v>
      </c>
      <c r="C5" s="125" t="s">
        <v>992</v>
      </c>
      <c r="D5" s="126"/>
      <c r="E5" s="127"/>
      <c r="F5" s="127"/>
      <c r="G5" s="127"/>
      <c r="H5" s="166">
        <v>850</v>
      </c>
      <c r="I5" s="166">
        <v>850</v>
      </c>
      <c r="J5" s="166">
        <f>I5</f>
        <v>850</v>
      </c>
      <c r="K5" s="384"/>
    </row>
    <row r="6" spans="1:11" s="122" customFormat="1" ht="15" customHeight="1">
      <c r="A6" s="382"/>
      <c r="B6" s="124" t="s">
        <v>993</v>
      </c>
      <c r="C6" s="125" t="s">
        <v>992</v>
      </c>
      <c r="D6" s="126"/>
      <c r="E6" s="127"/>
      <c r="F6" s="127"/>
      <c r="G6" s="127"/>
      <c r="H6" s="166">
        <v>2520</v>
      </c>
      <c r="I6" s="166">
        <v>2520</v>
      </c>
      <c r="J6" s="166">
        <f t="shared" ref="J6:J69" si="0">I6</f>
        <v>2520</v>
      </c>
      <c r="K6" s="384"/>
    </row>
    <row r="7" spans="1:11" s="122" customFormat="1" ht="15" customHeight="1">
      <c r="A7" s="382"/>
      <c r="B7" s="124" t="s">
        <v>994</v>
      </c>
      <c r="C7" s="125" t="s">
        <v>992</v>
      </c>
      <c r="D7" s="126"/>
      <c r="E7" s="127"/>
      <c r="F7" s="127"/>
      <c r="G7" s="127"/>
      <c r="H7" s="166">
        <v>4500</v>
      </c>
      <c r="I7" s="166">
        <v>4500</v>
      </c>
      <c r="J7" s="166">
        <f t="shared" si="0"/>
        <v>4500</v>
      </c>
      <c r="K7" s="384"/>
    </row>
    <row r="8" spans="1:11" s="122" customFormat="1" ht="15" customHeight="1">
      <c r="A8" s="382"/>
      <c r="B8" s="124" t="s">
        <v>995</v>
      </c>
      <c r="C8" s="125" t="s">
        <v>992</v>
      </c>
      <c r="D8" s="126"/>
      <c r="E8" s="127"/>
      <c r="F8" s="127"/>
      <c r="G8" s="127"/>
      <c r="H8" s="166">
        <v>1050</v>
      </c>
      <c r="I8" s="166">
        <v>1050</v>
      </c>
      <c r="J8" s="166">
        <f t="shared" si="0"/>
        <v>1050</v>
      </c>
      <c r="K8" s="384"/>
    </row>
    <row r="9" spans="1:11" s="122" customFormat="1" ht="15" customHeight="1">
      <c r="A9" s="382"/>
      <c r="B9" s="124" t="s">
        <v>996</v>
      </c>
      <c r="C9" s="125" t="s">
        <v>992</v>
      </c>
      <c r="D9" s="126"/>
      <c r="E9" s="127"/>
      <c r="F9" s="127"/>
      <c r="G9" s="127"/>
      <c r="H9" s="166">
        <v>575</v>
      </c>
      <c r="I9" s="166">
        <v>575</v>
      </c>
      <c r="J9" s="166">
        <f t="shared" si="0"/>
        <v>575</v>
      </c>
      <c r="K9" s="384"/>
    </row>
    <row r="10" spans="1:11" s="122" customFormat="1" ht="15" customHeight="1">
      <c r="A10" s="382">
        <v>2</v>
      </c>
      <c r="B10" s="131" t="s">
        <v>997</v>
      </c>
      <c r="C10" s="125"/>
      <c r="D10" s="126"/>
      <c r="E10" s="127"/>
      <c r="F10" s="127"/>
      <c r="G10" s="127"/>
      <c r="H10" s="166"/>
      <c r="I10" s="166"/>
      <c r="J10" s="166">
        <f t="shared" si="0"/>
        <v>0</v>
      </c>
      <c r="K10" s="384"/>
    </row>
    <row r="11" spans="1:11" s="122" customFormat="1" ht="15" customHeight="1">
      <c r="A11" s="382"/>
      <c r="B11" s="124" t="s">
        <v>998</v>
      </c>
      <c r="C11" s="125" t="s">
        <v>992</v>
      </c>
      <c r="D11" s="126"/>
      <c r="E11" s="127"/>
      <c r="F11" s="127"/>
      <c r="G11" s="127"/>
      <c r="H11" s="166">
        <v>41</v>
      </c>
      <c r="I11" s="166">
        <v>41</v>
      </c>
      <c r="J11" s="166">
        <f t="shared" si="0"/>
        <v>41</v>
      </c>
      <c r="K11" s="384"/>
    </row>
    <row r="12" spans="1:11" s="122" customFormat="1" ht="15" customHeight="1">
      <c r="A12" s="382"/>
      <c r="B12" s="124" t="s">
        <v>999</v>
      </c>
      <c r="C12" s="125" t="s">
        <v>992</v>
      </c>
      <c r="D12" s="126"/>
      <c r="E12" s="127"/>
      <c r="F12" s="127"/>
      <c r="G12" s="127"/>
      <c r="H12" s="166">
        <v>64</v>
      </c>
      <c r="I12" s="166">
        <v>64</v>
      </c>
      <c r="J12" s="166">
        <f t="shared" si="0"/>
        <v>64</v>
      </c>
      <c r="K12" s="384"/>
    </row>
    <row r="13" spans="1:11" s="122" customFormat="1" ht="15" customHeight="1">
      <c r="A13" s="382"/>
      <c r="B13" s="124" t="s">
        <v>1000</v>
      </c>
      <c r="C13" s="125" t="s">
        <v>992</v>
      </c>
      <c r="D13" s="126"/>
      <c r="E13" s="127"/>
      <c r="F13" s="127"/>
      <c r="G13" s="127"/>
      <c r="H13" s="166">
        <v>82</v>
      </c>
      <c r="I13" s="166">
        <v>82</v>
      </c>
      <c r="J13" s="166">
        <f t="shared" si="0"/>
        <v>82</v>
      </c>
      <c r="K13" s="384"/>
    </row>
    <row r="14" spans="1:11" s="122" customFormat="1" ht="15" customHeight="1">
      <c r="A14" s="382"/>
      <c r="B14" s="124" t="s">
        <v>1001</v>
      </c>
      <c r="C14" s="125" t="s">
        <v>992</v>
      </c>
      <c r="D14" s="126"/>
      <c r="E14" s="127"/>
      <c r="F14" s="127"/>
      <c r="G14" s="127"/>
      <c r="H14" s="166">
        <v>129</v>
      </c>
      <c r="I14" s="166">
        <v>129</v>
      </c>
      <c r="J14" s="166">
        <f t="shared" si="0"/>
        <v>129</v>
      </c>
      <c r="K14" s="384"/>
    </row>
    <row r="15" spans="1:11" s="122" customFormat="1" ht="15" customHeight="1">
      <c r="A15" s="382"/>
      <c r="B15" s="124" t="s">
        <v>1002</v>
      </c>
      <c r="C15" s="125" t="s">
        <v>992</v>
      </c>
      <c r="D15" s="126"/>
      <c r="E15" s="127"/>
      <c r="F15" s="127"/>
      <c r="G15" s="127"/>
      <c r="H15" s="166">
        <v>173</v>
      </c>
      <c r="I15" s="166">
        <v>173</v>
      </c>
      <c r="J15" s="166">
        <f t="shared" si="0"/>
        <v>173</v>
      </c>
      <c r="K15" s="384"/>
    </row>
    <row r="16" spans="1:11" s="122" customFormat="1" ht="15" customHeight="1">
      <c r="A16" s="382"/>
      <c r="B16" s="124" t="s">
        <v>1003</v>
      </c>
      <c r="C16" s="125" t="s">
        <v>992</v>
      </c>
      <c r="D16" s="126"/>
      <c r="E16" s="127"/>
      <c r="F16" s="127"/>
      <c r="G16" s="127"/>
      <c r="H16" s="166">
        <v>268</v>
      </c>
      <c r="I16" s="166">
        <v>268</v>
      </c>
      <c r="J16" s="166">
        <f t="shared" si="0"/>
        <v>268</v>
      </c>
      <c r="K16" s="384"/>
    </row>
    <row r="17" spans="1:11" s="122" customFormat="1" ht="15" customHeight="1">
      <c r="A17" s="382"/>
      <c r="B17" s="124" t="s">
        <v>1004</v>
      </c>
      <c r="C17" s="125" t="s">
        <v>992</v>
      </c>
      <c r="D17" s="126"/>
      <c r="E17" s="127"/>
      <c r="F17" s="127"/>
      <c r="G17" s="127"/>
      <c r="H17" s="166">
        <v>375</v>
      </c>
      <c r="I17" s="166">
        <v>375</v>
      </c>
      <c r="J17" s="166">
        <f t="shared" si="0"/>
        <v>375</v>
      </c>
      <c r="K17" s="384"/>
    </row>
    <row r="18" spans="1:11" s="122" customFormat="1" ht="15" customHeight="1">
      <c r="A18" s="382"/>
      <c r="B18" s="124" t="s">
        <v>1005</v>
      </c>
      <c r="C18" s="125" t="s">
        <v>992</v>
      </c>
      <c r="D18" s="126"/>
      <c r="E18" s="127"/>
      <c r="F18" s="127"/>
      <c r="G18" s="127"/>
      <c r="H18" s="166">
        <v>600</v>
      </c>
      <c r="I18" s="166">
        <v>600</v>
      </c>
      <c r="J18" s="166">
        <f t="shared" si="0"/>
        <v>600</v>
      </c>
      <c r="K18" s="384"/>
    </row>
    <row r="19" spans="1:11" s="122" customFormat="1" ht="15" customHeight="1">
      <c r="A19" s="382"/>
      <c r="B19" s="124" t="s">
        <v>1006</v>
      </c>
      <c r="C19" s="125" t="s">
        <v>992</v>
      </c>
      <c r="D19" s="126"/>
      <c r="E19" s="127"/>
      <c r="F19" s="127"/>
      <c r="G19" s="127"/>
      <c r="H19" s="166">
        <v>950</v>
      </c>
      <c r="I19" s="166">
        <v>950</v>
      </c>
      <c r="J19" s="166">
        <f t="shared" si="0"/>
        <v>950</v>
      </c>
      <c r="K19" s="384"/>
    </row>
    <row r="20" spans="1:11" s="122" customFormat="1" ht="15" customHeight="1">
      <c r="A20" s="382">
        <v>3</v>
      </c>
      <c r="B20" s="131" t="s">
        <v>1007</v>
      </c>
      <c r="C20" s="125"/>
      <c r="D20" s="126"/>
      <c r="E20" s="127"/>
      <c r="F20" s="127"/>
      <c r="G20" s="127"/>
      <c r="H20" s="166"/>
      <c r="I20" s="166"/>
      <c r="J20" s="166">
        <f t="shared" si="0"/>
        <v>0</v>
      </c>
      <c r="K20" s="384"/>
    </row>
    <row r="21" spans="1:11" s="122" customFormat="1" ht="15" customHeight="1">
      <c r="A21" s="382"/>
      <c r="B21" s="124" t="s">
        <v>998</v>
      </c>
      <c r="C21" s="125" t="s">
        <v>992</v>
      </c>
      <c r="D21" s="126"/>
      <c r="E21" s="127"/>
      <c r="F21" s="127"/>
      <c r="G21" s="127"/>
      <c r="H21" s="166">
        <v>45</v>
      </c>
      <c r="I21" s="166">
        <v>45</v>
      </c>
      <c r="J21" s="166">
        <f t="shared" si="0"/>
        <v>45</v>
      </c>
      <c r="K21" s="384"/>
    </row>
    <row r="22" spans="1:11" s="122" customFormat="1" ht="15" customHeight="1">
      <c r="A22" s="382"/>
      <c r="B22" s="124" t="s">
        <v>999</v>
      </c>
      <c r="C22" s="125" t="s">
        <v>992</v>
      </c>
      <c r="D22" s="126"/>
      <c r="E22" s="127"/>
      <c r="F22" s="127"/>
      <c r="G22" s="127"/>
      <c r="H22" s="166">
        <v>71</v>
      </c>
      <c r="I22" s="166">
        <v>71</v>
      </c>
      <c r="J22" s="166">
        <f t="shared" si="0"/>
        <v>71</v>
      </c>
      <c r="K22" s="384"/>
    </row>
    <row r="23" spans="1:11" s="122" customFormat="1" ht="15" customHeight="1">
      <c r="A23" s="382"/>
      <c r="B23" s="124" t="s">
        <v>1000</v>
      </c>
      <c r="C23" s="125" t="s">
        <v>992</v>
      </c>
      <c r="D23" s="126"/>
      <c r="E23" s="127"/>
      <c r="F23" s="127"/>
      <c r="G23" s="127"/>
      <c r="H23" s="166">
        <v>113</v>
      </c>
      <c r="I23" s="166">
        <v>113</v>
      </c>
      <c r="J23" s="166">
        <f t="shared" si="0"/>
        <v>113</v>
      </c>
      <c r="K23" s="384"/>
    </row>
    <row r="24" spans="1:11" s="122" customFormat="1" ht="15" customHeight="1">
      <c r="A24" s="382"/>
      <c r="B24" s="124" t="s">
        <v>1001</v>
      </c>
      <c r="C24" s="125" t="s">
        <v>992</v>
      </c>
      <c r="D24" s="126"/>
      <c r="E24" s="127"/>
      <c r="F24" s="127"/>
      <c r="G24" s="127"/>
      <c r="H24" s="166">
        <v>176</v>
      </c>
      <c r="I24" s="166">
        <v>176</v>
      </c>
      <c r="J24" s="166">
        <f t="shared" si="0"/>
        <v>176</v>
      </c>
      <c r="K24" s="384"/>
    </row>
    <row r="25" spans="1:11" s="122" customFormat="1" ht="15" customHeight="1">
      <c r="A25" s="382"/>
      <c r="B25" s="124" t="s">
        <v>1002</v>
      </c>
      <c r="C25" s="125" t="s">
        <v>992</v>
      </c>
      <c r="D25" s="126"/>
      <c r="E25" s="127"/>
      <c r="F25" s="127"/>
      <c r="G25" s="127"/>
      <c r="H25" s="166">
        <v>242</v>
      </c>
      <c r="I25" s="166">
        <v>242</v>
      </c>
      <c r="J25" s="166">
        <f t="shared" si="0"/>
        <v>242</v>
      </c>
      <c r="K25" s="384"/>
    </row>
    <row r="26" spans="1:11" s="122" customFormat="1" ht="15" customHeight="1">
      <c r="A26" s="382"/>
      <c r="B26" s="124" t="s">
        <v>1003</v>
      </c>
      <c r="C26" s="125" t="s">
        <v>992</v>
      </c>
      <c r="D26" s="126"/>
      <c r="E26" s="127"/>
      <c r="F26" s="127"/>
      <c r="G26" s="127"/>
      <c r="H26" s="166">
        <v>368</v>
      </c>
      <c r="I26" s="166">
        <v>368</v>
      </c>
      <c r="J26" s="166">
        <f t="shared" si="0"/>
        <v>368</v>
      </c>
      <c r="K26" s="384"/>
    </row>
    <row r="27" spans="1:11" s="122" customFormat="1" ht="15" customHeight="1">
      <c r="A27" s="382"/>
      <c r="B27" s="124" t="s">
        <v>1004</v>
      </c>
      <c r="C27" s="125" t="s">
        <v>992</v>
      </c>
      <c r="D27" s="126"/>
      <c r="E27" s="127"/>
      <c r="F27" s="127"/>
      <c r="G27" s="127"/>
      <c r="H27" s="166">
        <v>685</v>
      </c>
      <c r="I27" s="166">
        <v>685</v>
      </c>
      <c r="J27" s="166">
        <f t="shared" si="0"/>
        <v>685</v>
      </c>
      <c r="K27" s="384"/>
    </row>
    <row r="28" spans="1:11" s="122" customFormat="1" ht="15" customHeight="1">
      <c r="A28" s="382"/>
      <c r="B28" s="124" t="s">
        <v>1005</v>
      </c>
      <c r="C28" s="125" t="s">
        <v>992</v>
      </c>
      <c r="D28" s="126"/>
      <c r="E28" s="127"/>
      <c r="F28" s="127"/>
      <c r="G28" s="127"/>
      <c r="H28" s="166">
        <v>978</v>
      </c>
      <c r="I28" s="166">
        <v>978</v>
      </c>
      <c r="J28" s="166">
        <f t="shared" si="0"/>
        <v>978</v>
      </c>
      <c r="K28" s="384"/>
    </row>
    <row r="29" spans="1:11" s="122" customFormat="1" ht="15" customHeight="1">
      <c r="A29" s="382"/>
      <c r="B29" s="124" t="s">
        <v>1006</v>
      </c>
      <c r="C29" s="125" t="s">
        <v>992</v>
      </c>
      <c r="D29" s="126"/>
      <c r="E29" s="127"/>
      <c r="F29" s="127"/>
      <c r="G29" s="127"/>
      <c r="H29" s="166">
        <v>1753</v>
      </c>
      <c r="I29" s="166">
        <v>1753</v>
      </c>
      <c r="J29" s="166">
        <f t="shared" si="0"/>
        <v>1753</v>
      </c>
      <c r="K29" s="384"/>
    </row>
    <row r="30" spans="1:11" s="122" customFormat="1" ht="15" customHeight="1">
      <c r="A30" s="382">
        <v>4</v>
      </c>
      <c r="B30" s="131" t="s">
        <v>1008</v>
      </c>
      <c r="C30" s="125"/>
      <c r="D30" s="126"/>
      <c r="E30" s="127"/>
      <c r="F30" s="127"/>
      <c r="G30" s="127"/>
      <c r="H30" s="166"/>
      <c r="I30" s="166"/>
      <c r="J30" s="166">
        <f t="shared" si="0"/>
        <v>0</v>
      </c>
      <c r="K30" s="384"/>
    </row>
    <row r="31" spans="1:11" s="122" customFormat="1" ht="15" customHeight="1">
      <c r="A31" s="382"/>
      <c r="B31" s="124" t="s">
        <v>998</v>
      </c>
      <c r="C31" s="125" t="s">
        <v>992</v>
      </c>
      <c r="D31" s="280"/>
      <c r="E31" s="127"/>
      <c r="F31" s="127"/>
      <c r="G31" s="127"/>
      <c r="H31" s="166">
        <v>70</v>
      </c>
      <c r="I31" s="166">
        <v>70</v>
      </c>
      <c r="J31" s="166">
        <f t="shared" si="0"/>
        <v>70</v>
      </c>
      <c r="K31" s="384"/>
    </row>
    <row r="32" spans="1:11" s="122" customFormat="1" ht="15" customHeight="1">
      <c r="A32" s="382"/>
      <c r="B32" s="124" t="s">
        <v>999</v>
      </c>
      <c r="C32" s="125" t="s">
        <v>992</v>
      </c>
      <c r="D32" s="280"/>
      <c r="E32" s="127"/>
      <c r="F32" s="127"/>
      <c r="G32" s="127"/>
      <c r="H32" s="166">
        <v>110</v>
      </c>
      <c r="I32" s="166">
        <v>110</v>
      </c>
      <c r="J32" s="166">
        <f t="shared" si="0"/>
        <v>110</v>
      </c>
      <c r="K32" s="384"/>
    </row>
    <row r="33" spans="1:11" s="122" customFormat="1" ht="15" customHeight="1">
      <c r="A33" s="385"/>
      <c r="B33" s="124" t="s">
        <v>1000</v>
      </c>
      <c r="C33" s="125" t="s">
        <v>992</v>
      </c>
      <c r="D33" s="126"/>
      <c r="E33" s="127"/>
      <c r="F33" s="127"/>
      <c r="G33" s="127"/>
      <c r="H33" s="166">
        <v>150</v>
      </c>
      <c r="I33" s="166">
        <v>150</v>
      </c>
      <c r="J33" s="166">
        <f t="shared" si="0"/>
        <v>150</v>
      </c>
      <c r="K33" s="384"/>
    </row>
    <row r="34" spans="1:11" s="122" customFormat="1" ht="15" customHeight="1">
      <c r="A34" s="382"/>
      <c r="B34" s="124" t="s">
        <v>1001</v>
      </c>
      <c r="C34" s="125" t="s">
        <v>992</v>
      </c>
      <c r="D34" s="126"/>
      <c r="E34" s="127"/>
      <c r="F34" s="127"/>
      <c r="G34" s="127"/>
      <c r="H34" s="166">
        <v>240</v>
      </c>
      <c r="I34" s="166">
        <v>240</v>
      </c>
      <c r="J34" s="166">
        <f t="shared" si="0"/>
        <v>240</v>
      </c>
      <c r="K34" s="384"/>
    </row>
    <row r="35" spans="1:11" s="122" customFormat="1" ht="15" customHeight="1">
      <c r="A35" s="382"/>
      <c r="B35" s="124" t="s">
        <v>1002</v>
      </c>
      <c r="C35" s="125" t="s">
        <v>992</v>
      </c>
      <c r="D35" s="126"/>
      <c r="E35" s="127"/>
      <c r="F35" s="127"/>
      <c r="G35" s="127"/>
      <c r="H35" s="166">
        <v>295</v>
      </c>
      <c r="I35" s="166">
        <v>295</v>
      </c>
      <c r="J35" s="166">
        <f t="shared" si="0"/>
        <v>295</v>
      </c>
      <c r="K35" s="384"/>
    </row>
    <row r="36" spans="1:11" s="122" customFormat="1" ht="15" customHeight="1">
      <c r="A36" s="382"/>
      <c r="B36" s="124" t="s">
        <v>1003</v>
      </c>
      <c r="C36" s="125" t="s">
        <v>992</v>
      </c>
      <c r="D36" s="126"/>
      <c r="E36" s="127"/>
      <c r="F36" s="127"/>
      <c r="G36" s="127"/>
      <c r="H36" s="166">
        <v>460</v>
      </c>
      <c r="I36" s="166">
        <v>460</v>
      </c>
      <c r="J36" s="166">
        <f t="shared" si="0"/>
        <v>460</v>
      </c>
      <c r="K36" s="384"/>
    </row>
    <row r="37" spans="1:11" s="122" customFormat="1" ht="15" customHeight="1">
      <c r="A37" s="382"/>
      <c r="B37" s="124" t="s">
        <v>1004</v>
      </c>
      <c r="C37" s="125" t="s">
        <v>992</v>
      </c>
      <c r="D37" s="126"/>
      <c r="E37" s="127"/>
      <c r="F37" s="127"/>
      <c r="G37" s="127"/>
      <c r="H37" s="166">
        <v>905</v>
      </c>
      <c r="I37" s="166">
        <v>905</v>
      </c>
      <c r="J37" s="166">
        <f t="shared" si="0"/>
        <v>905</v>
      </c>
      <c r="K37" s="384"/>
    </row>
    <row r="38" spans="1:11" s="122" customFormat="1">
      <c r="A38" s="382"/>
      <c r="B38" s="124" t="s">
        <v>1005</v>
      </c>
      <c r="C38" s="125" t="s">
        <v>992</v>
      </c>
      <c r="D38" s="126"/>
      <c r="E38" s="127"/>
      <c r="F38" s="127"/>
      <c r="G38" s="127"/>
      <c r="H38" s="166">
        <v>1205</v>
      </c>
      <c r="I38" s="166">
        <v>1205</v>
      </c>
      <c r="J38" s="166">
        <f t="shared" si="0"/>
        <v>1205</v>
      </c>
      <c r="K38" s="384"/>
    </row>
    <row r="39" spans="1:11" s="122" customFormat="1">
      <c r="A39" s="382"/>
      <c r="B39" s="124" t="s">
        <v>1006</v>
      </c>
      <c r="C39" s="125" t="s">
        <v>992</v>
      </c>
      <c r="D39" s="133"/>
      <c r="E39" s="134"/>
      <c r="F39" s="134"/>
      <c r="G39" s="134"/>
      <c r="H39" s="166">
        <v>2053</v>
      </c>
      <c r="I39" s="166">
        <v>2053</v>
      </c>
      <c r="J39" s="166">
        <f t="shared" si="0"/>
        <v>2053</v>
      </c>
      <c r="K39" s="384"/>
    </row>
    <row r="40" spans="1:11" s="122" customFormat="1" ht="17.25" customHeight="1">
      <c r="A40" s="386">
        <v>5</v>
      </c>
      <c r="B40" s="387" t="s">
        <v>1009</v>
      </c>
      <c r="C40" s="125"/>
      <c r="D40" s="126"/>
      <c r="E40" s="127"/>
      <c r="F40" s="127"/>
      <c r="G40" s="127"/>
      <c r="H40" s="166"/>
      <c r="I40" s="166"/>
      <c r="J40" s="166">
        <f t="shared" si="0"/>
        <v>0</v>
      </c>
      <c r="K40" s="384"/>
    </row>
    <row r="41" spans="1:11" s="122" customFormat="1" ht="20.25" customHeight="1">
      <c r="A41" s="386"/>
      <c r="B41" s="124" t="s">
        <v>998</v>
      </c>
      <c r="C41" s="125" t="s">
        <v>992</v>
      </c>
      <c r="D41" s="126"/>
      <c r="E41" s="127"/>
      <c r="F41" s="127"/>
      <c r="G41" s="127"/>
      <c r="H41" s="166">
        <v>124</v>
      </c>
      <c r="I41" s="166">
        <v>124</v>
      </c>
      <c r="J41" s="166">
        <f t="shared" si="0"/>
        <v>124</v>
      </c>
      <c r="K41" s="384"/>
    </row>
    <row r="42" spans="1:11" s="122" customFormat="1">
      <c r="A42" s="388"/>
      <c r="B42" s="124" t="s">
        <v>999</v>
      </c>
      <c r="C42" s="125" t="s">
        <v>992</v>
      </c>
      <c r="D42" s="126"/>
      <c r="E42" s="127"/>
      <c r="F42" s="127"/>
      <c r="G42" s="127"/>
      <c r="H42" s="166">
        <v>173</v>
      </c>
      <c r="I42" s="166">
        <v>173</v>
      </c>
      <c r="J42" s="166">
        <f t="shared" si="0"/>
        <v>173</v>
      </c>
      <c r="K42" s="384"/>
    </row>
    <row r="43" spans="1:11" s="122" customFormat="1" ht="15" customHeight="1">
      <c r="A43" s="382"/>
      <c r="B43" s="124" t="s">
        <v>1000</v>
      </c>
      <c r="C43" s="125" t="s">
        <v>992</v>
      </c>
      <c r="D43" s="126"/>
      <c r="E43" s="127"/>
      <c r="F43" s="127"/>
      <c r="G43" s="127"/>
      <c r="H43" s="166">
        <v>230</v>
      </c>
      <c r="I43" s="166">
        <v>230</v>
      </c>
      <c r="J43" s="166">
        <f t="shared" si="0"/>
        <v>230</v>
      </c>
      <c r="K43" s="384"/>
    </row>
    <row r="44" spans="1:11" s="122" customFormat="1" ht="15" customHeight="1">
      <c r="A44" s="382"/>
      <c r="B44" s="124" t="s">
        <v>1001</v>
      </c>
      <c r="C44" s="125" t="s">
        <v>992</v>
      </c>
      <c r="D44" s="126"/>
      <c r="E44" s="127"/>
      <c r="F44" s="127"/>
      <c r="G44" s="127"/>
      <c r="H44" s="166">
        <v>345</v>
      </c>
      <c r="I44" s="166">
        <v>345</v>
      </c>
      <c r="J44" s="166">
        <f t="shared" si="0"/>
        <v>345</v>
      </c>
      <c r="K44" s="384"/>
    </row>
    <row r="45" spans="1:11" s="122" customFormat="1">
      <c r="A45" s="382"/>
      <c r="B45" s="124" t="s">
        <v>1002</v>
      </c>
      <c r="C45" s="125" t="s">
        <v>992</v>
      </c>
      <c r="D45" s="126"/>
      <c r="E45" s="127"/>
      <c r="F45" s="127"/>
      <c r="G45" s="127"/>
      <c r="H45" s="166">
        <v>455</v>
      </c>
      <c r="I45" s="166">
        <v>455</v>
      </c>
      <c r="J45" s="166">
        <f t="shared" si="0"/>
        <v>455</v>
      </c>
      <c r="K45" s="384"/>
    </row>
    <row r="46" spans="1:11" s="122" customFormat="1" ht="15" customHeight="1">
      <c r="A46" s="388"/>
      <c r="B46" s="124" t="s">
        <v>1003</v>
      </c>
      <c r="C46" s="125" t="s">
        <v>992</v>
      </c>
      <c r="D46" s="126"/>
      <c r="E46" s="127"/>
      <c r="F46" s="127"/>
      <c r="G46" s="127"/>
      <c r="H46" s="166">
        <v>630</v>
      </c>
      <c r="I46" s="166">
        <v>630</v>
      </c>
      <c r="J46" s="166">
        <f t="shared" si="0"/>
        <v>630</v>
      </c>
      <c r="K46" s="384"/>
    </row>
    <row r="47" spans="1:11" s="122" customFormat="1" ht="15" customHeight="1">
      <c r="A47" s="382"/>
      <c r="B47" s="124" t="s">
        <v>1004</v>
      </c>
      <c r="C47" s="125" t="s">
        <v>992</v>
      </c>
      <c r="D47" s="126"/>
      <c r="E47" s="127"/>
      <c r="F47" s="127"/>
      <c r="G47" s="127"/>
      <c r="H47" s="166">
        <v>1230</v>
      </c>
      <c r="I47" s="166">
        <v>1230</v>
      </c>
      <c r="J47" s="166">
        <f t="shared" si="0"/>
        <v>1230</v>
      </c>
      <c r="K47" s="384"/>
    </row>
    <row r="48" spans="1:11" s="122" customFormat="1" ht="15" customHeight="1">
      <c r="A48" s="382"/>
      <c r="B48" s="124" t="s">
        <v>1005</v>
      </c>
      <c r="C48" s="125" t="s">
        <v>992</v>
      </c>
      <c r="D48" s="126"/>
      <c r="E48" s="127"/>
      <c r="F48" s="127"/>
      <c r="G48" s="127"/>
      <c r="H48" s="166">
        <v>1680</v>
      </c>
      <c r="I48" s="166">
        <v>1680</v>
      </c>
      <c r="J48" s="166">
        <f t="shared" si="0"/>
        <v>1680</v>
      </c>
      <c r="K48" s="384"/>
    </row>
    <row r="49" spans="1:11" s="122" customFormat="1" ht="15" customHeight="1">
      <c r="A49" s="385"/>
      <c r="B49" s="124" t="s">
        <v>1006</v>
      </c>
      <c r="C49" s="125" t="s">
        <v>992</v>
      </c>
      <c r="D49" s="133"/>
      <c r="E49" s="134"/>
      <c r="F49" s="134"/>
      <c r="G49" s="134"/>
      <c r="H49" s="166">
        <v>2308</v>
      </c>
      <c r="I49" s="166">
        <v>2308</v>
      </c>
      <c r="J49" s="166">
        <f t="shared" si="0"/>
        <v>2308</v>
      </c>
      <c r="K49" s="389"/>
    </row>
    <row r="50" spans="1:11" s="122" customFormat="1" ht="15" customHeight="1">
      <c r="A50" s="390">
        <v>6</v>
      </c>
      <c r="B50" s="391" t="s">
        <v>1010</v>
      </c>
      <c r="C50" s="125"/>
      <c r="D50" s="126"/>
      <c r="E50" s="127"/>
      <c r="F50" s="127"/>
      <c r="G50" s="127"/>
      <c r="H50" s="166"/>
      <c r="I50" s="166"/>
      <c r="J50" s="166">
        <f t="shared" si="0"/>
        <v>0</v>
      </c>
      <c r="K50" s="384"/>
    </row>
    <row r="51" spans="1:11" s="122" customFormat="1" ht="15" customHeight="1">
      <c r="A51" s="390"/>
      <c r="B51" s="124" t="s">
        <v>998</v>
      </c>
      <c r="C51" s="125" t="s">
        <v>992</v>
      </c>
      <c r="D51" s="126"/>
      <c r="E51" s="127"/>
      <c r="F51" s="127"/>
      <c r="G51" s="127"/>
      <c r="H51" s="166">
        <v>25</v>
      </c>
      <c r="I51" s="166">
        <v>25</v>
      </c>
      <c r="J51" s="166">
        <f t="shared" si="0"/>
        <v>25</v>
      </c>
      <c r="K51" s="384"/>
    </row>
    <row r="52" spans="1:11" s="122" customFormat="1" ht="15" customHeight="1">
      <c r="A52" s="390"/>
      <c r="B52" s="124" t="s">
        <v>999</v>
      </c>
      <c r="C52" s="125" t="s">
        <v>992</v>
      </c>
      <c r="D52" s="126"/>
      <c r="E52" s="127"/>
      <c r="F52" s="127"/>
      <c r="G52" s="127"/>
      <c r="H52" s="166">
        <v>40</v>
      </c>
      <c r="I52" s="166">
        <v>40</v>
      </c>
      <c r="J52" s="166">
        <f t="shared" si="0"/>
        <v>40</v>
      </c>
      <c r="K52" s="384"/>
    </row>
    <row r="53" spans="1:11" s="122" customFormat="1" ht="15" customHeight="1">
      <c r="A53" s="390"/>
      <c r="B53" s="124" t="s">
        <v>1000</v>
      </c>
      <c r="C53" s="125" t="s">
        <v>992</v>
      </c>
      <c r="D53" s="126"/>
      <c r="E53" s="127"/>
      <c r="F53" s="127"/>
      <c r="G53" s="127"/>
      <c r="H53" s="166">
        <v>65</v>
      </c>
      <c r="I53" s="166">
        <v>65</v>
      </c>
      <c r="J53" s="166">
        <f t="shared" si="0"/>
        <v>65</v>
      </c>
      <c r="K53" s="384"/>
    </row>
    <row r="54" spans="1:11" s="122" customFormat="1" ht="15" customHeight="1">
      <c r="A54" s="390"/>
      <c r="B54" s="124" t="s">
        <v>1001</v>
      </c>
      <c r="C54" s="125" t="s">
        <v>992</v>
      </c>
      <c r="D54" s="126"/>
      <c r="E54" s="127"/>
      <c r="F54" s="127"/>
      <c r="G54" s="127"/>
      <c r="H54" s="166">
        <v>80</v>
      </c>
      <c r="I54" s="166">
        <v>80</v>
      </c>
      <c r="J54" s="166">
        <f t="shared" si="0"/>
        <v>80</v>
      </c>
      <c r="K54" s="384"/>
    </row>
    <row r="55" spans="1:11" s="122" customFormat="1" ht="15" customHeight="1">
      <c r="A55" s="390"/>
      <c r="B55" s="124" t="s">
        <v>1002</v>
      </c>
      <c r="C55" s="125" t="s">
        <v>992</v>
      </c>
      <c r="D55" s="126"/>
      <c r="E55" s="127"/>
      <c r="F55" s="127"/>
      <c r="G55" s="127"/>
      <c r="H55" s="166">
        <v>175</v>
      </c>
      <c r="I55" s="166">
        <v>175</v>
      </c>
      <c r="J55" s="166">
        <f t="shared" si="0"/>
        <v>175</v>
      </c>
      <c r="K55" s="384"/>
    </row>
    <row r="56" spans="1:11" s="122" customFormat="1" ht="15" customHeight="1">
      <c r="A56" s="390"/>
      <c r="B56" s="124" t="s">
        <v>1003</v>
      </c>
      <c r="C56" s="125" t="s">
        <v>992</v>
      </c>
      <c r="D56" s="126"/>
      <c r="E56" s="127"/>
      <c r="F56" s="127"/>
      <c r="G56" s="127"/>
      <c r="H56" s="166">
        <v>250</v>
      </c>
      <c r="I56" s="166">
        <v>250</v>
      </c>
      <c r="J56" s="166">
        <f t="shared" si="0"/>
        <v>250</v>
      </c>
      <c r="K56" s="384"/>
    </row>
    <row r="57" spans="1:11" s="122" customFormat="1" ht="15" customHeight="1">
      <c r="A57" s="390">
        <v>7</v>
      </c>
      <c r="B57" s="131" t="s">
        <v>1011</v>
      </c>
      <c r="C57" s="125"/>
      <c r="D57" s="126"/>
      <c r="E57" s="127"/>
      <c r="F57" s="127"/>
      <c r="G57" s="127"/>
      <c r="H57" s="166"/>
      <c r="I57" s="166"/>
      <c r="J57" s="166">
        <f t="shared" si="0"/>
        <v>0</v>
      </c>
      <c r="K57" s="384"/>
    </row>
    <row r="58" spans="1:11" s="122" customFormat="1" ht="15" customHeight="1">
      <c r="A58" s="390"/>
      <c r="B58" s="124" t="s">
        <v>999</v>
      </c>
      <c r="C58" s="125" t="s">
        <v>992</v>
      </c>
      <c r="D58" s="126"/>
      <c r="E58" s="127"/>
      <c r="F58" s="127"/>
      <c r="G58" s="127"/>
      <c r="H58" s="166">
        <v>120</v>
      </c>
      <c r="I58" s="166">
        <v>120</v>
      </c>
      <c r="J58" s="166">
        <f t="shared" si="0"/>
        <v>120</v>
      </c>
      <c r="K58" s="384"/>
    </row>
    <row r="59" spans="1:11" s="122" customFormat="1" ht="15" customHeight="1">
      <c r="A59" s="390"/>
      <c r="B59" s="124" t="s">
        <v>1000</v>
      </c>
      <c r="C59" s="125" t="s">
        <v>992</v>
      </c>
      <c r="D59" s="126"/>
      <c r="E59" s="127"/>
      <c r="F59" s="127"/>
      <c r="G59" s="127"/>
      <c r="H59" s="166">
        <v>162</v>
      </c>
      <c r="I59" s="166">
        <v>162</v>
      </c>
      <c r="J59" s="166">
        <f t="shared" si="0"/>
        <v>162</v>
      </c>
      <c r="K59" s="384"/>
    </row>
    <row r="60" spans="1:11" s="122" customFormat="1" ht="15" customHeight="1">
      <c r="A60" s="390"/>
      <c r="B60" s="124" t="s">
        <v>1001</v>
      </c>
      <c r="C60" s="125" t="s">
        <v>992</v>
      </c>
      <c r="D60" s="126"/>
      <c r="E60" s="127"/>
      <c r="F60" s="127"/>
      <c r="G60" s="127"/>
      <c r="H60" s="166">
        <v>148</v>
      </c>
      <c r="I60" s="166">
        <v>148</v>
      </c>
      <c r="J60" s="166">
        <f t="shared" si="0"/>
        <v>148</v>
      </c>
      <c r="K60" s="384"/>
    </row>
    <row r="61" spans="1:11" s="122" customFormat="1" ht="15" customHeight="1">
      <c r="A61" s="385"/>
      <c r="B61" s="124" t="s">
        <v>1002</v>
      </c>
      <c r="C61" s="125" t="s">
        <v>992</v>
      </c>
      <c r="D61" s="133"/>
      <c r="E61" s="134"/>
      <c r="F61" s="134"/>
      <c r="G61" s="134"/>
      <c r="H61" s="166">
        <v>325</v>
      </c>
      <c r="I61" s="166">
        <v>325</v>
      </c>
      <c r="J61" s="166">
        <f t="shared" si="0"/>
        <v>325</v>
      </c>
      <c r="K61" s="389"/>
    </row>
    <row r="62" spans="1:11" s="122" customFormat="1" ht="15" customHeight="1">
      <c r="A62" s="390"/>
      <c r="B62" s="124" t="s">
        <v>1003</v>
      </c>
      <c r="C62" s="125" t="s">
        <v>992</v>
      </c>
      <c r="D62" s="126"/>
      <c r="E62" s="127"/>
      <c r="F62" s="127"/>
      <c r="G62" s="127"/>
      <c r="H62" s="166">
        <v>517</v>
      </c>
      <c r="I62" s="166">
        <v>517</v>
      </c>
      <c r="J62" s="166">
        <f t="shared" si="0"/>
        <v>517</v>
      </c>
      <c r="K62" s="384"/>
    </row>
    <row r="63" spans="1:11" s="122" customFormat="1" ht="15" customHeight="1">
      <c r="A63" s="390"/>
      <c r="B63" s="124" t="s">
        <v>1004</v>
      </c>
      <c r="C63" s="125" t="s">
        <v>992</v>
      </c>
      <c r="D63" s="126"/>
      <c r="E63" s="127"/>
      <c r="F63" s="127"/>
      <c r="G63" s="127"/>
      <c r="H63" s="166">
        <v>918</v>
      </c>
      <c r="I63" s="166">
        <v>918</v>
      </c>
      <c r="J63" s="166">
        <f t="shared" si="0"/>
        <v>918</v>
      </c>
      <c r="K63" s="384"/>
    </row>
    <row r="64" spans="1:11" s="122" customFormat="1" ht="15" customHeight="1">
      <c r="A64" s="390"/>
      <c r="B64" s="124" t="s">
        <v>1005</v>
      </c>
      <c r="C64" s="125" t="s">
        <v>992</v>
      </c>
      <c r="D64" s="126"/>
      <c r="E64" s="127"/>
      <c r="F64" s="127"/>
      <c r="G64" s="127"/>
      <c r="H64" s="166">
        <v>1450</v>
      </c>
      <c r="I64" s="166">
        <v>1450</v>
      </c>
      <c r="J64" s="166">
        <f t="shared" si="0"/>
        <v>1450</v>
      </c>
      <c r="K64" s="384"/>
    </row>
    <row r="65" spans="1:11" s="122" customFormat="1" ht="15" customHeight="1">
      <c r="A65" s="390"/>
      <c r="B65" s="124" t="s">
        <v>1006</v>
      </c>
      <c r="C65" s="125" t="s">
        <v>992</v>
      </c>
      <c r="D65" s="126"/>
      <c r="E65" s="127"/>
      <c r="F65" s="127"/>
      <c r="G65" s="127"/>
      <c r="H65" s="166">
        <v>2750</v>
      </c>
      <c r="I65" s="166">
        <v>2750</v>
      </c>
      <c r="J65" s="166">
        <f t="shared" si="0"/>
        <v>2750</v>
      </c>
      <c r="K65" s="384"/>
    </row>
    <row r="66" spans="1:11" s="122" customFormat="1" ht="15" customHeight="1">
      <c r="A66" s="390">
        <v>8</v>
      </c>
      <c r="B66" s="391" t="s">
        <v>1012</v>
      </c>
      <c r="C66" s="125"/>
      <c r="D66" s="126"/>
      <c r="E66" s="127"/>
      <c r="F66" s="127"/>
      <c r="G66" s="127"/>
      <c r="H66" s="166"/>
      <c r="I66" s="166"/>
      <c r="J66" s="166">
        <f t="shared" si="0"/>
        <v>0</v>
      </c>
      <c r="K66" s="384"/>
    </row>
    <row r="67" spans="1:11" s="122" customFormat="1" ht="15" customHeight="1">
      <c r="A67" s="390"/>
      <c r="B67" s="124" t="s">
        <v>999</v>
      </c>
      <c r="C67" s="125" t="s">
        <v>992</v>
      </c>
      <c r="D67" s="126"/>
      <c r="E67" s="127"/>
      <c r="F67" s="127"/>
      <c r="G67" s="127"/>
      <c r="H67" s="166">
        <v>64</v>
      </c>
      <c r="I67" s="166">
        <v>64</v>
      </c>
      <c r="J67" s="166">
        <f t="shared" si="0"/>
        <v>64</v>
      </c>
      <c r="K67" s="384"/>
    </row>
    <row r="68" spans="1:11" s="122" customFormat="1" ht="15" customHeight="1">
      <c r="A68" s="390"/>
      <c r="B68" s="124" t="s">
        <v>1000</v>
      </c>
      <c r="C68" s="125" t="s">
        <v>992</v>
      </c>
      <c r="D68" s="126"/>
      <c r="E68" s="127"/>
      <c r="F68" s="127"/>
      <c r="G68" s="127"/>
      <c r="H68" s="166">
        <v>87</v>
      </c>
      <c r="I68" s="166">
        <v>87</v>
      </c>
      <c r="J68" s="166">
        <f t="shared" si="0"/>
        <v>87</v>
      </c>
      <c r="K68" s="384"/>
    </row>
    <row r="69" spans="1:11" s="122" customFormat="1" ht="15" customHeight="1">
      <c r="A69" s="390"/>
      <c r="B69" s="124" t="s">
        <v>1001</v>
      </c>
      <c r="C69" s="125" t="s">
        <v>992</v>
      </c>
      <c r="D69" s="126"/>
      <c r="E69" s="127"/>
      <c r="F69" s="127"/>
      <c r="G69" s="127"/>
      <c r="H69" s="166">
        <v>134</v>
      </c>
      <c r="I69" s="166">
        <v>134</v>
      </c>
      <c r="J69" s="166">
        <f t="shared" si="0"/>
        <v>134</v>
      </c>
      <c r="K69" s="384"/>
    </row>
    <row r="70" spans="1:11" s="122" customFormat="1" ht="15" customHeight="1">
      <c r="A70" s="390"/>
      <c r="B70" s="124" t="s">
        <v>1002</v>
      </c>
      <c r="C70" s="125" t="s">
        <v>992</v>
      </c>
      <c r="D70" s="126"/>
      <c r="E70" s="127"/>
      <c r="F70" s="127"/>
      <c r="G70" s="127"/>
      <c r="H70" s="166">
        <v>168</v>
      </c>
      <c r="I70" s="166">
        <v>168</v>
      </c>
      <c r="J70" s="166">
        <f t="shared" ref="J70:J133" si="1">I70</f>
        <v>168</v>
      </c>
      <c r="K70" s="384"/>
    </row>
    <row r="71" spans="1:11" s="122" customFormat="1" ht="15" customHeight="1">
      <c r="A71" s="390"/>
      <c r="B71" s="124" t="s">
        <v>1003</v>
      </c>
      <c r="C71" s="125" t="s">
        <v>992</v>
      </c>
      <c r="D71" s="126"/>
      <c r="E71" s="127"/>
      <c r="F71" s="127"/>
      <c r="G71" s="127"/>
      <c r="H71" s="166">
        <v>280</v>
      </c>
      <c r="I71" s="166">
        <v>280</v>
      </c>
      <c r="J71" s="166">
        <f t="shared" si="1"/>
        <v>280</v>
      </c>
      <c r="K71" s="384"/>
    </row>
    <row r="72" spans="1:11" s="122" customFormat="1" ht="15" customHeight="1">
      <c r="A72" s="390"/>
      <c r="B72" s="124" t="s">
        <v>1004</v>
      </c>
      <c r="C72" s="125" t="s">
        <v>992</v>
      </c>
      <c r="D72" s="126"/>
      <c r="E72" s="127"/>
      <c r="F72" s="127"/>
      <c r="G72" s="127"/>
      <c r="H72" s="166">
        <v>430</v>
      </c>
      <c r="I72" s="166">
        <v>430</v>
      </c>
      <c r="J72" s="166">
        <f t="shared" si="1"/>
        <v>430</v>
      </c>
      <c r="K72" s="384"/>
    </row>
    <row r="73" spans="1:11" s="122" customFormat="1" ht="15" customHeight="1">
      <c r="A73" s="390"/>
      <c r="B73" s="124" t="s">
        <v>1005</v>
      </c>
      <c r="C73" s="125" t="s">
        <v>992</v>
      </c>
      <c r="D73" s="126"/>
      <c r="E73" s="127"/>
      <c r="F73" s="127"/>
      <c r="G73" s="127"/>
      <c r="H73" s="166">
        <v>675</v>
      </c>
      <c r="I73" s="166">
        <v>675</v>
      </c>
      <c r="J73" s="166">
        <f t="shared" si="1"/>
        <v>675</v>
      </c>
      <c r="K73" s="384"/>
    </row>
    <row r="74" spans="1:11" s="122" customFormat="1" ht="15" customHeight="1">
      <c r="A74" s="390"/>
      <c r="B74" s="124" t="s">
        <v>1006</v>
      </c>
      <c r="C74" s="125" t="s">
        <v>992</v>
      </c>
      <c r="D74" s="126"/>
      <c r="E74" s="127"/>
      <c r="F74" s="127"/>
      <c r="G74" s="127"/>
      <c r="H74" s="166">
        <v>1020</v>
      </c>
      <c r="I74" s="166">
        <v>1020</v>
      </c>
      <c r="J74" s="166">
        <f t="shared" si="1"/>
        <v>1020</v>
      </c>
      <c r="K74" s="384"/>
    </row>
    <row r="75" spans="1:11" s="122" customFormat="1" ht="15" customHeight="1">
      <c r="A75" s="390">
        <v>9</v>
      </c>
      <c r="B75" s="391" t="s">
        <v>1013</v>
      </c>
      <c r="C75" s="125"/>
      <c r="D75" s="126"/>
      <c r="E75" s="127"/>
      <c r="F75" s="127"/>
      <c r="G75" s="127"/>
      <c r="H75" s="166"/>
      <c r="I75" s="166"/>
      <c r="J75" s="166">
        <f t="shared" si="1"/>
        <v>0</v>
      </c>
      <c r="K75" s="384"/>
    </row>
    <row r="76" spans="1:11" s="122" customFormat="1" ht="15" customHeight="1">
      <c r="A76" s="390"/>
      <c r="B76" s="124" t="s">
        <v>999</v>
      </c>
      <c r="C76" s="125" t="s">
        <v>992</v>
      </c>
      <c r="D76" s="126"/>
      <c r="E76" s="127"/>
      <c r="F76" s="127"/>
      <c r="G76" s="127"/>
      <c r="H76" s="166">
        <v>77</v>
      </c>
      <c r="I76" s="166">
        <v>77</v>
      </c>
      <c r="J76" s="166">
        <f t="shared" si="1"/>
        <v>77</v>
      </c>
      <c r="K76" s="384"/>
    </row>
    <row r="77" spans="1:11" s="122" customFormat="1" ht="15" customHeight="1">
      <c r="A77" s="390"/>
      <c r="B77" s="124" t="s">
        <v>1000</v>
      </c>
      <c r="C77" s="125" t="s">
        <v>992</v>
      </c>
      <c r="D77" s="126"/>
      <c r="E77" s="127"/>
      <c r="F77" s="127"/>
      <c r="G77" s="127"/>
      <c r="H77" s="166">
        <v>120</v>
      </c>
      <c r="I77" s="166">
        <v>120</v>
      </c>
      <c r="J77" s="166">
        <f t="shared" si="1"/>
        <v>120</v>
      </c>
      <c r="K77" s="384"/>
    </row>
    <row r="78" spans="1:11" s="122" customFormat="1" ht="15" customHeight="1">
      <c r="A78" s="390"/>
      <c r="B78" s="124" t="s">
        <v>1001</v>
      </c>
      <c r="C78" s="125" t="s">
        <v>992</v>
      </c>
      <c r="D78" s="126"/>
      <c r="E78" s="127"/>
      <c r="F78" s="127"/>
      <c r="G78" s="127"/>
      <c r="H78" s="166">
        <v>190</v>
      </c>
      <c r="I78" s="166">
        <v>190</v>
      </c>
      <c r="J78" s="166">
        <f t="shared" si="1"/>
        <v>190</v>
      </c>
      <c r="K78" s="384"/>
    </row>
    <row r="79" spans="1:11" s="122" customFormat="1" ht="15" customHeight="1">
      <c r="A79" s="390"/>
      <c r="B79" s="124" t="s">
        <v>1002</v>
      </c>
      <c r="C79" s="125" t="s">
        <v>992</v>
      </c>
      <c r="D79" s="126"/>
      <c r="E79" s="127"/>
      <c r="F79" s="127"/>
      <c r="G79" s="127"/>
      <c r="H79" s="166">
        <v>255</v>
      </c>
      <c r="I79" s="166">
        <v>255</v>
      </c>
      <c r="J79" s="166">
        <f t="shared" si="1"/>
        <v>255</v>
      </c>
      <c r="K79" s="384"/>
    </row>
    <row r="80" spans="1:11" s="122" customFormat="1" ht="15" customHeight="1">
      <c r="A80" s="390"/>
      <c r="B80" s="124" t="s">
        <v>1003</v>
      </c>
      <c r="C80" s="125" t="s">
        <v>992</v>
      </c>
      <c r="D80" s="126"/>
      <c r="E80" s="127"/>
      <c r="F80" s="127"/>
      <c r="G80" s="127"/>
      <c r="H80" s="166">
        <v>398</v>
      </c>
      <c r="I80" s="166">
        <v>398</v>
      </c>
      <c r="J80" s="166">
        <f t="shared" si="1"/>
        <v>398</v>
      </c>
      <c r="K80" s="384"/>
    </row>
    <row r="81" spans="1:11" s="122" customFormat="1" ht="15" customHeight="1">
      <c r="A81" s="390"/>
      <c r="B81" s="124" t="s">
        <v>1004</v>
      </c>
      <c r="C81" s="125" t="s">
        <v>992</v>
      </c>
      <c r="D81" s="126"/>
      <c r="E81" s="127"/>
      <c r="F81" s="127"/>
      <c r="G81" s="127"/>
      <c r="H81" s="166">
        <v>705</v>
      </c>
      <c r="I81" s="166">
        <v>705</v>
      </c>
      <c r="J81" s="166">
        <f t="shared" si="1"/>
        <v>705</v>
      </c>
      <c r="K81" s="384"/>
    </row>
    <row r="82" spans="1:11" s="122" customFormat="1" ht="15" customHeight="1">
      <c r="A82" s="385"/>
      <c r="B82" s="124" t="s">
        <v>1005</v>
      </c>
      <c r="C82" s="125" t="s">
        <v>992</v>
      </c>
      <c r="D82" s="133"/>
      <c r="E82" s="134"/>
      <c r="F82" s="134"/>
      <c r="G82" s="134"/>
      <c r="H82" s="166">
        <v>1005</v>
      </c>
      <c r="I82" s="166">
        <v>1005</v>
      </c>
      <c r="J82" s="166">
        <f t="shared" si="1"/>
        <v>1005</v>
      </c>
      <c r="K82" s="389"/>
    </row>
    <row r="83" spans="1:11" s="122" customFormat="1" ht="15" customHeight="1">
      <c r="A83" s="390"/>
      <c r="B83" s="124" t="s">
        <v>1006</v>
      </c>
      <c r="C83" s="125" t="s">
        <v>992</v>
      </c>
      <c r="D83" s="126"/>
      <c r="E83" s="127"/>
      <c r="F83" s="127"/>
      <c r="G83" s="127"/>
      <c r="H83" s="166">
        <v>1850</v>
      </c>
      <c r="I83" s="166">
        <v>1850</v>
      </c>
      <c r="J83" s="166">
        <f t="shared" si="1"/>
        <v>1850</v>
      </c>
      <c r="K83" s="384"/>
    </row>
    <row r="84" spans="1:11" s="122" customFormat="1" ht="15" customHeight="1">
      <c r="A84" s="390">
        <v>10</v>
      </c>
      <c r="B84" s="391" t="s">
        <v>1014</v>
      </c>
      <c r="C84" s="125"/>
      <c r="D84" s="126"/>
      <c r="E84" s="127"/>
      <c r="F84" s="127"/>
      <c r="G84" s="127"/>
      <c r="H84" s="166"/>
      <c r="I84" s="166"/>
      <c r="J84" s="166">
        <f t="shared" si="1"/>
        <v>0</v>
      </c>
      <c r="K84" s="384"/>
    </row>
    <row r="85" spans="1:11" s="122" customFormat="1" ht="15" customHeight="1">
      <c r="A85" s="390"/>
      <c r="B85" s="391" t="s">
        <v>1015</v>
      </c>
      <c r="C85" s="125"/>
      <c r="D85" s="126"/>
      <c r="E85" s="127"/>
      <c r="F85" s="127"/>
      <c r="G85" s="127"/>
      <c r="H85" s="166">
        <v>130</v>
      </c>
      <c r="I85" s="166">
        <v>130</v>
      </c>
      <c r="J85" s="166">
        <f t="shared" si="1"/>
        <v>130</v>
      </c>
      <c r="K85" s="384"/>
    </row>
    <row r="86" spans="1:11" s="122" customFormat="1" ht="15" customHeight="1">
      <c r="A86" s="390"/>
      <c r="B86" s="124" t="s">
        <v>999</v>
      </c>
      <c r="C86" s="125" t="s">
        <v>992</v>
      </c>
      <c r="D86" s="126"/>
      <c r="E86" s="127"/>
      <c r="F86" s="127"/>
      <c r="G86" s="127"/>
      <c r="H86" s="166">
        <v>150</v>
      </c>
      <c r="I86" s="166">
        <v>150</v>
      </c>
      <c r="J86" s="166">
        <f t="shared" si="1"/>
        <v>150</v>
      </c>
      <c r="K86" s="384"/>
    </row>
    <row r="87" spans="1:11" s="122" customFormat="1" ht="15" customHeight="1">
      <c r="A87" s="390"/>
      <c r="B87" s="124" t="s">
        <v>1000</v>
      </c>
      <c r="C87" s="125" t="s">
        <v>992</v>
      </c>
      <c r="D87" s="126"/>
      <c r="E87" s="127"/>
      <c r="F87" s="127"/>
      <c r="G87" s="127"/>
      <c r="H87" s="166">
        <v>190</v>
      </c>
      <c r="I87" s="166">
        <v>190</v>
      </c>
      <c r="J87" s="166">
        <f t="shared" si="1"/>
        <v>190</v>
      </c>
      <c r="K87" s="384"/>
    </row>
    <row r="88" spans="1:11" s="122" customFormat="1" ht="15" customHeight="1">
      <c r="A88" s="390"/>
      <c r="B88" s="124" t="s">
        <v>1001</v>
      </c>
      <c r="C88" s="125" t="s">
        <v>992</v>
      </c>
      <c r="D88" s="126"/>
      <c r="E88" s="127"/>
      <c r="F88" s="127"/>
      <c r="G88" s="127"/>
      <c r="H88" s="166">
        <v>290</v>
      </c>
      <c r="I88" s="166">
        <v>290</v>
      </c>
      <c r="J88" s="166">
        <f t="shared" si="1"/>
        <v>290</v>
      </c>
      <c r="K88" s="384"/>
    </row>
    <row r="89" spans="1:11" s="122" customFormat="1" ht="15" customHeight="1">
      <c r="A89" s="390"/>
      <c r="B89" s="124" t="s">
        <v>1002</v>
      </c>
      <c r="C89" s="125" t="s">
        <v>992</v>
      </c>
      <c r="D89" s="126"/>
      <c r="E89" s="127"/>
      <c r="F89" s="127"/>
      <c r="G89" s="127"/>
      <c r="H89" s="166">
        <v>400</v>
      </c>
      <c r="I89" s="166">
        <v>400</v>
      </c>
      <c r="J89" s="166">
        <f t="shared" si="1"/>
        <v>400</v>
      </c>
      <c r="K89" s="384"/>
    </row>
    <row r="90" spans="1:11" s="122" customFormat="1" ht="15" customHeight="1">
      <c r="A90" s="390"/>
      <c r="B90" s="124" t="s">
        <v>1003</v>
      </c>
      <c r="C90" s="125" t="s">
        <v>992</v>
      </c>
      <c r="D90" s="126"/>
      <c r="E90" s="127"/>
      <c r="F90" s="127"/>
      <c r="G90" s="127"/>
      <c r="H90" s="166">
        <v>590</v>
      </c>
      <c r="I90" s="166">
        <v>590</v>
      </c>
      <c r="J90" s="166">
        <f t="shared" si="1"/>
        <v>590</v>
      </c>
      <c r="K90" s="384"/>
    </row>
    <row r="91" spans="1:11" s="122" customFormat="1" ht="15" customHeight="1">
      <c r="A91" s="390">
        <v>11</v>
      </c>
      <c r="B91" s="391" t="s">
        <v>1016</v>
      </c>
      <c r="C91" s="125"/>
      <c r="D91" s="392"/>
      <c r="E91" s="127"/>
      <c r="F91" s="127"/>
      <c r="G91" s="127"/>
      <c r="H91" s="166"/>
      <c r="I91" s="166"/>
      <c r="J91" s="166">
        <f t="shared" si="1"/>
        <v>0</v>
      </c>
      <c r="K91" s="139"/>
    </row>
    <row r="92" spans="1:11" s="122" customFormat="1" ht="15" customHeight="1">
      <c r="A92" s="390"/>
      <c r="B92" s="124" t="s">
        <v>998</v>
      </c>
      <c r="C92" s="125" t="s">
        <v>992</v>
      </c>
      <c r="D92" s="392"/>
      <c r="E92" s="127"/>
      <c r="F92" s="127"/>
      <c r="G92" s="127"/>
      <c r="H92" s="166">
        <v>22</v>
      </c>
      <c r="I92" s="166">
        <v>22</v>
      </c>
      <c r="J92" s="166">
        <f t="shared" si="1"/>
        <v>22</v>
      </c>
      <c r="K92" s="139"/>
    </row>
    <row r="93" spans="1:11" s="122" customFormat="1" ht="15" customHeight="1">
      <c r="A93" s="390"/>
      <c r="B93" s="124" t="s">
        <v>999</v>
      </c>
      <c r="C93" s="125" t="s">
        <v>992</v>
      </c>
      <c r="D93" s="392"/>
      <c r="E93" s="127"/>
      <c r="F93" s="127"/>
      <c r="G93" s="127"/>
      <c r="H93" s="166">
        <v>34</v>
      </c>
      <c r="I93" s="166">
        <v>34</v>
      </c>
      <c r="J93" s="166">
        <f t="shared" si="1"/>
        <v>34</v>
      </c>
      <c r="K93" s="139"/>
    </row>
    <row r="94" spans="1:11" s="122" customFormat="1" ht="15" customHeight="1">
      <c r="A94" s="390"/>
      <c r="B94" s="124" t="s">
        <v>1000</v>
      </c>
      <c r="C94" s="125" t="s">
        <v>992</v>
      </c>
      <c r="D94" s="392"/>
      <c r="E94" s="127"/>
      <c r="F94" s="127"/>
      <c r="G94" s="127"/>
      <c r="H94" s="166">
        <v>44</v>
      </c>
      <c r="I94" s="166">
        <v>44</v>
      </c>
      <c r="J94" s="166">
        <f t="shared" si="1"/>
        <v>44</v>
      </c>
      <c r="K94" s="139"/>
    </row>
    <row r="95" spans="1:11" s="122" customFormat="1" ht="15" customHeight="1">
      <c r="A95" s="385"/>
      <c r="B95" s="124" t="s">
        <v>1001</v>
      </c>
      <c r="C95" s="125" t="s">
        <v>992</v>
      </c>
      <c r="D95" s="393"/>
      <c r="E95" s="180"/>
      <c r="F95" s="180"/>
      <c r="G95" s="134"/>
      <c r="H95" s="166">
        <v>56.5</v>
      </c>
      <c r="I95" s="166">
        <v>56.5</v>
      </c>
      <c r="J95" s="166">
        <f t="shared" si="1"/>
        <v>56.5</v>
      </c>
      <c r="K95" s="394"/>
    </row>
    <row r="96" spans="1:11" s="122" customFormat="1" ht="15" customHeight="1">
      <c r="A96" s="390"/>
      <c r="B96" s="124" t="s">
        <v>1002</v>
      </c>
      <c r="C96" s="125" t="s">
        <v>992</v>
      </c>
      <c r="D96" s="392"/>
      <c r="E96" s="146"/>
      <c r="F96" s="146"/>
      <c r="G96" s="127"/>
      <c r="H96" s="166">
        <v>70.5</v>
      </c>
      <c r="I96" s="166">
        <v>70.5</v>
      </c>
      <c r="J96" s="166">
        <f t="shared" si="1"/>
        <v>70.5</v>
      </c>
      <c r="K96" s="139"/>
    </row>
    <row r="97" spans="1:11" s="122" customFormat="1" ht="15" customHeight="1">
      <c r="A97" s="390">
        <v>12</v>
      </c>
      <c r="B97" s="391" t="s">
        <v>1017</v>
      </c>
      <c r="C97" s="125"/>
      <c r="D97" s="392"/>
      <c r="E97" s="146"/>
      <c r="F97" s="146"/>
      <c r="G97" s="127"/>
      <c r="H97" s="166"/>
      <c r="I97" s="166"/>
      <c r="J97" s="166">
        <f t="shared" si="1"/>
        <v>0</v>
      </c>
      <c r="K97" s="139"/>
    </row>
    <row r="98" spans="1:11" s="122" customFormat="1" ht="15" customHeight="1">
      <c r="A98" s="390"/>
      <c r="B98" s="124" t="s">
        <v>998</v>
      </c>
      <c r="C98" s="125" t="s">
        <v>992</v>
      </c>
      <c r="D98" s="392"/>
      <c r="E98" s="146"/>
      <c r="F98" s="146"/>
      <c r="G98" s="127"/>
      <c r="H98" s="166">
        <v>34</v>
      </c>
      <c r="I98" s="166">
        <v>34</v>
      </c>
      <c r="J98" s="166">
        <f t="shared" si="1"/>
        <v>34</v>
      </c>
      <c r="K98" s="139"/>
    </row>
    <row r="99" spans="1:11" s="122" customFormat="1" ht="15" customHeight="1">
      <c r="A99" s="390"/>
      <c r="B99" s="124" t="s">
        <v>999</v>
      </c>
      <c r="C99" s="125" t="s">
        <v>992</v>
      </c>
      <c r="D99" s="392"/>
      <c r="E99" s="146"/>
      <c r="F99" s="146"/>
      <c r="G99" s="127"/>
      <c r="H99" s="166">
        <v>47.25</v>
      </c>
      <c r="I99" s="166">
        <v>47.25</v>
      </c>
      <c r="J99" s="166">
        <f t="shared" si="1"/>
        <v>47.25</v>
      </c>
      <c r="K99" s="139"/>
    </row>
    <row r="100" spans="1:11" s="122" customFormat="1" ht="15" customHeight="1">
      <c r="A100" s="390"/>
      <c r="B100" s="124" t="s">
        <v>1000</v>
      </c>
      <c r="C100" s="125" t="s">
        <v>992</v>
      </c>
      <c r="D100" s="392"/>
      <c r="E100" s="146"/>
      <c r="F100" s="146"/>
      <c r="G100" s="127"/>
      <c r="H100" s="166">
        <v>66.2</v>
      </c>
      <c r="I100" s="166">
        <v>66.2</v>
      </c>
      <c r="J100" s="166">
        <f t="shared" si="1"/>
        <v>66.2</v>
      </c>
      <c r="K100" s="139"/>
    </row>
    <row r="101" spans="1:11" s="122" customFormat="1" ht="15" customHeight="1">
      <c r="A101" s="390"/>
      <c r="B101" s="124" t="s">
        <v>1001</v>
      </c>
      <c r="C101" s="125" t="s">
        <v>992</v>
      </c>
      <c r="D101" s="392"/>
      <c r="E101" s="146"/>
      <c r="F101" s="146"/>
      <c r="G101" s="127"/>
      <c r="H101" s="166">
        <v>85</v>
      </c>
      <c r="I101" s="166">
        <v>85</v>
      </c>
      <c r="J101" s="166">
        <f t="shared" si="1"/>
        <v>85</v>
      </c>
      <c r="K101" s="139"/>
    </row>
    <row r="102" spans="1:11" s="122" customFormat="1" ht="15" customHeight="1">
      <c r="A102" s="385"/>
      <c r="B102" s="124" t="s">
        <v>1002</v>
      </c>
      <c r="C102" s="125" t="s">
        <v>992</v>
      </c>
      <c r="D102" s="393"/>
      <c r="E102" s="180"/>
      <c r="F102" s="180"/>
      <c r="G102" s="134"/>
      <c r="H102" s="166">
        <v>106</v>
      </c>
      <c r="I102" s="166">
        <v>106</v>
      </c>
      <c r="J102" s="166">
        <f t="shared" si="1"/>
        <v>106</v>
      </c>
      <c r="K102" s="394"/>
    </row>
    <row r="103" spans="1:11" s="122" customFormat="1" ht="15" customHeight="1">
      <c r="A103" s="390"/>
      <c r="B103" s="124" t="s">
        <v>1003</v>
      </c>
      <c r="C103" s="125" t="s">
        <v>992</v>
      </c>
      <c r="D103" s="392"/>
      <c r="E103" s="146"/>
      <c r="F103" s="146"/>
      <c r="G103" s="127"/>
      <c r="H103" s="166">
        <v>134</v>
      </c>
      <c r="I103" s="166">
        <v>134</v>
      </c>
      <c r="J103" s="166">
        <f t="shared" si="1"/>
        <v>134</v>
      </c>
      <c r="K103" s="139"/>
    </row>
    <row r="104" spans="1:11" s="122" customFormat="1" ht="15" customHeight="1">
      <c r="A104" s="390"/>
      <c r="B104" s="124" t="s">
        <v>1004</v>
      </c>
      <c r="C104" s="125" t="s">
        <v>992</v>
      </c>
      <c r="D104" s="392"/>
      <c r="E104" s="146"/>
      <c r="F104" s="146"/>
      <c r="G104" s="127"/>
      <c r="H104" s="166">
        <v>186</v>
      </c>
      <c r="I104" s="166">
        <v>186</v>
      </c>
      <c r="J104" s="166">
        <f t="shared" si="1"/>
        <v>186</v>
      </c>
      <c r="K104" s="139"/>
    </row>
    <row r="105" spans="1:11" s="122" customFormat="1" ht="15" customHeight="1">
      <c r="A105" s="390"/>
      <c r="B105" s="124" t="s">
        <v>1005</v>
      </c>
      <c r="C105" s="125" t="s">
        <v>992</v>
      </c>
      <c r="D105" s="392"/>
      <c r="E105" s="146"/>
      <c r="F105" s="146"/>
      <c r="G105" s="127"/>
      <c r="H105" s="166">
        <v>220</v>
      </c>
      <c r="I105" s="166">
        <v>220</v>
      </c>
      <c r="J105" s="166">
        <f t="shared" si="1"/>
        <v>220</v>
      </c>
      <c r="K105" s="139"/>
    </row>
    <row r="106" spans="1:11" s="122" customFormat="1" ht="15" customHeight="1">
      <c r="A106" s="390">
        <v>13</v>
      </c>
      <c r="B106" s="391" t="s">
        <v>1018</v>
      </c>
      <c r="C106" s="125"/>
      <c r="D106" s="392"/>
      <c r="E106" s="146"/>
      <c r="F106" s="146"/>
      <c r="G106" s="127"/>
      <c r="H106" s="166"/>
      <c r="I106" s="166"/>
      <c r="J106" s="166">
        <f t="shared" si="1"/>
        <v>0</v>
      </c>
      <c r="K106" s="139"/>
    </row>
    <row r="107" spans="1:11" s="122" customFormat="1" ht="15" customHeight="1">
      <c r="A107" s="390"/>
      <c r="B107" s="124" t="s">
        <v>998</v>
      </c>
      <c r="C107" s="125" t="s">
        <v>992</v>
      </c>
      <c r="D107" s="392"/>
      <c r="E107" s="146"/>
      <c r="F107" s="146"/>
      <c r="G107" s="127"/>
      <c r="H107" s="166">
        <v>45</v>
      </c>
      <c r="I107" s="166">
        <v>45</v>
      </c>
      <c r="J107" s="166">
        <f t="shared" si="1"/>
        <v>45</v>
      </c>
      <c r="K107" s="139"/>
    </row>
    <row r="108" spans="1:11" s="122" customFormat="1" ht="15" customHeight="1">
      <c r="A108" s="385"/>
      <c r="B108" s="124" t="s">
        <v>999</v>
      </c>
      <c r="C108" s="125" t="s">
        <v>992</v>
      </c>
      <c r="D108" s="393"/>
      <c r="E108" s="180"/>
      <c r="F108" s="180"/>
      <c r="G108" s="134"/>
      <c r="H108" s="166">
        <v>63</v>
      </c>
      <c r="I108" s="166">
        <v>63</v>
      </c>
      <c r="J108" s="166">
        <f t="shared" si="1"/>
        <v>63</v>
      </c>
      <c r="K108" s="394"/>
    </row>
    <row r="109" spans="1:11" s="122" customFormat="1" ht="15" customHeight="1">
      <c r="A109" s="390"/>
      <c r="B109" s="124" t="s">
        <v>1000</v>
      </c>
      <c r="C109" s="125" t="s">
        <v>992</v>
      </c>
      <c r="D109" s="392"/>
      <c r="E109" s="146"/>
      <c r="F109" s="146"/>
      <c r="G109" s="127"/>
      <c r="H109" s="166">
        <v>88.3</v>
      </c>
      <c r="I109" s="166">
        <v>88.3</v>
      </c>
      <c r="J109" s="166">
        <f t="shared" si="1"/>
        <v>88.3</v>
      </c>
      <c r="K109" s="139"/>
    </row>
    <row r="110" spans="1:11" s="122" customFormat="1" ht="15" customHeight="1">
      <c r="A110" s="390"/>
      <c r="B110" s="124" t="s">
        <v>1001</v>
      </c>
      <c r="C110" s="125" t="s">
        <v>992</v>
      </c>
      <c r="D110" s="392"/>
      <c r="E110" s="146"/>
      <c r="F110" s="146"/>
      <c r="G110" s="127"/>
      <c r="H110" s="166">
        <v>113</v>
      </c>
      <c r="I110" s="166">
        <v>113</v>
      </c>
      <c r="J110" s="166">
        <f t="shared" si="1"/>
        <v>113</v>
      </c>
      <c r="K110" s="139"/>
    </row>
    <row r="111" spans="1:11" s="122" customFormat="1" ht="15" customHeight="1">
      <c r="A111" s="390"/>
      <c r="B111" s="124" t="s">
        <v>1002</v>
      </c>
      <c r="C111" s="125" t="s">
        <v>992</v>
      </c>
      <c r="D111" s="392"/>
      <c r="E111" s="146"/>
      <c r="F111" s="146"/>
      <c r="G111" s="127"/>
      <c r="H111" s="166">
        <v>141.5</v>
      </c>
      <c r="I111" s="166">
        <v>141.5</v>
      </c>
      <c r="J111" s="166">
        <f t="shared" si="1"/>
        <v>141.5</v>
      </c>
      <c r="K111" s="139"/>
    </row>
    <row r="112" spans="1:11" s="122" customFormat="1" ht="15" customHeight="1">
      <c r="A112" s="390"/>
      <c r="B112" s="124" t="s">
        <v>1003</v>
      </c>
      <c r="C112" s="125" t="s">
        <v>992</v>
      </c>
      <c r="D112" s="392"/>
      <c r="E112" s="146"/>
      <c r="F112" s="146"/>
      <c r="G112" s="127"/>
      <c r="H112" s="166">
        <v>179</v>
      </c>
      <c r="I112" s="166">
        <v>179</v>
      </c>
      <c r="J112" s="166">
        <f t="shared" si="1"/>
        <v>179</v>
      </c>
      <c r="K112" s="139"/>
    </row>
    <row r="113" spans="1:11" s="122" customFormat="1" ht="15" customHeight="1">
      <c r="A113" s="385"/>
      <c r="B113" s="124" t="s">
        <v>1004</v>
      </c>
      <c r="C113" s="125" t="s">
        <v>992</v>
      </c>
      <c r="D113" s="392"/>
      <c r="E113" s="146"/>
      <c r="F113" s="146"/>
      <c r="G113" s="127"/>
      <c r="H113" s="166">
        <v>248</v>
      </c>
      <c r="I113" s="166">
        <v>248</v>
      </c>
      <c r="J113" s="166">
        <f t="shared" si="1"/>
        <v>248</v>
      </c>
      <c r="K113" s="139"/>
    </row>
    <row r="114" spans="1:11" s="122" customFormat="1" ht="15" customHeight="1">
      <c r="A114" s="390"/>
      <c r="B114" s="124" t="s">
        <v>1005</v>
      </c>
      <c r="C114" s="125" t="s">
        <v>992</v>
      </c>
      <c r="D114" s="392"/>
      <c r="E114" s="146"/>
      <c r="F114" s="146"/>
      <c r="G114" s="127"/>
      <c r="H114" s="166">
        <v>204</v>
      </c>
      <c r="I114" s="166">
        <v>204</v>
      </c>
      <c r="J114" s="166">
        <f t="shared" si="1"/>
        <v>204</v>
      </c>
      <c r="K114" s="139"/>
    </row>
    <row r="115" spans="1:11" s="122" customFormat="1" ht="15" customHeight="1">
      <c r="A115" s="390"/>
      <c r="B115" s="286" t="s">
        <v>1006</v>
      </c>
      <c r="C115" s="125" t="s">
        <v>992</v>
      </c>
      <c r="D115" s="392"/>
      <c r="E115" s="146"/>
      <c r="F115" s="146"/>
      <c r="G115" s="127"/>
      <c r="H115" s="166">
        <v>422</v>
      </c>
      <c r="I115" s="166">
        <v>422</v>
      </c>
      <c r="J115" s="166">
        <f t="shared" si="1"/>
        <v>422</v>
      </c>
      <c r="K115" s="139"/>
    </row>
    <row r="116" spans="1:11" s="122" customFormat="1" ht="15" customHeight="1">
      <c r="A116" s="390"/>
      <c r="B116" s="286" t="s">
        <v>1019</v>
      </c>
      <c r="C116" s="125" t="s">
        <v>992</v>
      </c>
      <c r="D116" s="392"/>
      <c r="E116" s="146"/>
      <c r="F116" s="146"/>
      <c r="G116" s="127"/>
      <c r="H116" s="166">
        <v>643.5</v>
      </c>
      <c r="I116" s="166">
        <v>643.5</v>
      </c>
      <c r="J116" s="166">
        <f t="shared" si="1"/>
        <v>643.5</v>
      </c>
      <c r="K116" s="139"/>
    </row>
    <row r="117" spans="1:11" s="122" customFormat="1" ht="15" customHeight="1">
      <c r="A117" s="395"/>
      <c r="B117" s="260" t="s">
        <v>1020</v>
      </c>
      <c r="C117" s="125" t="s">
        <v>992</v>
      </c>
      <c r="D117" s="393"/>
      <c r="E117" s="180"/>
      <c r="F117" s="180"/>
      <c r="G117" s="134"/>
      <c r="H117" s="166">
        <v>763</v>
      </c>
      <c r="I117" s="166">
        <v>763</v>
      </c>
      <c r="J117" s="166">
        <f t="shared" si="1"/>
        <v>763</v>
      </c>
      <c r="K117" s="394"/>
    </row>
    <row r="118" spans="1:11" s="122" customFormat="1" ht="15" customHeight="1">
      <c r="A118" s="390">
        <v>14</v>
      </c>
      <c r="B118" s="391" t="s">
        <v>1021</v>
      </c>
      <c r="C118" s="125"/>
      <c r="D118" s="392"/>
      <c r="E118" s="146"/>
      <c r="F118" s="146"/>
      <c r="G118" s="127"/>
      <c r="H118" s="166"/>
      <c r="I118" s="166"/>
      <c r="J118" s="166">
        <f t="shared" si="1"/>
        <v>0</v>
      </c>
      <c r="K118" s="139"/>
    </row>
    <row r="119" spans="1:11" s="122" customFormat="1" ht="15" customHeight="1">
      <c r="A119" s="390"/>
      <c r="B119" s="124" t="s">
        <v>998</v>
      </c>
      <c r="C119" s="125" t="s">
        <v>992</v>
      </c>
      <c r="D119" s="392"/>
      <c r="E119" s="146"/>
      <c r="F119" s="146"/>
      <c r="G119" s="127"/>
      <c r="H119" s="166">
        <v>68.25</v>
      </c>
      <c r="I119" s="166">
        <v>68.25</v>
      </c>
      <c r="J119" s="166">
        <f t="shared" si="1"/>
        <v>68.25</v>
      </c>
      <c r="K119" s="139"/>
    </row>
    <row r="120" spans="1:11" s="122" customFormat="1" ht="15" customHeight="1">
      <c r="A120" s="390"/>
      <c r="B120" s="124" t="s">
        <v>999</v>
      </c>
      <c r="C120" s="125" t="s">
        <v>992</v>
      </c>
      <c r="D120" s="392"/>
      <c r="E120" s="146"/>
      <c r="F120" s="146"/>
      <c r="G120" s="127"/>
      <c r="H120" s="166">
        <v>94.4</v>
      </c>
      <c r="I120" s="166">
        <v>94.4</v>
      </c>
      <c r="J120" s="166">
        <f t="shared" si="1"/>
        <v>94.4</v>
      </c>
      <c r="K120" s="139"/>
    </row>
    <row r="121" spans="1:11" s="122" customFormat="1" ht="15" customHeight="1">
      <c r="A121" s="390"/>
      <c r="B121" s="124" t="s">
        <v>1000</v>
      </c>
      <c r="C121" s="125" t="s">
        <v>992</v>
      </c>
      <c r="D121" s="392"/>
      <c r="E121" s="146"/>
      <c r="F121" s="146"/>
      <c r="G121" s="127"/>
      <c r="H121" s="166">
        <v>132.35</v>
      </c>
      <c r="I121" s="166">
        <v>132.35</v>
      </c>
      <c r="J121" s="166">
        <f t="shared" si="1"/>
        <v>132.35</v>
      </c>
      <c r="K121" s="139"/>
    </row>
    <row r="122" spans="1:11" s="122" customFormat="1">
      <c r="A122" s="396"/>
      <c r="B122" s="124" t="s">
        <v>1001</v>
      </c>
      <c r="C122" s="125" t="s">
        <v>992</v>
      </c>
      <c r="D122" s="392"/>
      <c r="E122" s="146"/>
      <c r="F122" s="146"/>
      <c r="G122" s="127"/>
      <c r="H122" s="166">
        <v>169.8</v>
      </c>
      <c r="I122" s="166">
        <v>169.8</v>
      </c>
      <c r="J122" s="166">
        <f t="shared" si="1"/>
        <v>169.8</v>
      </c>
      <c r="K122" s="139"/>
    </row>
    <row r="123" spans="1:11" s="122" customFormat="1">
      <c r="A123" s="136"/>
      <c r="B123" s="124" t="s">
        <v>1002</v>
      </c>
      <c r="C123" s="125" t="s">
        <v>992</v>
      </c>
      <c r="D123" s="392"/>
      <c r="E123" s="146"/>
      <c r="F123" s="146"/>
      <c r="G123" s="127"/>
      <c r="H123" s="166">
        <v>121.5</v>
      </c>
      <c r="I123" s="166">
        <v>121.5</v>
      </c>
      <c r="J123" s="166">
        <f t="shared" si="1"/>
        <v>121.5</v>
      </c>
      <c r="K123" s="139"/>
    </row>
    <row r="124" spans="1:11" s="122" customFormat="1" ht="15" customHeight="1">
      <c r="A124" s="396"/>
      <c r="B124" s="124" t="s">
        <v>1003</v>
      </c>
      <c r="C124" s="125" t="s">
        <v>992</v>
      </c>
      <c r="D124" s="392"/>
      <c r="E124" s="146"/>
      <c r="F124" s="146"/>
      <c r="G124" s="146"/>
      <c r="H124" s="166">
        <v>268.5</v>
      </c>
      <c r="I124" s="166">
        <v>268.5</v>
      </c>
      <c r="J124" s="166">
        <f t="shared" si="1"/>
        <v>268.5</v>
      </c>
      <c r="K124" s="139"/>
    </row>
    <row r="125" spans="1:11" s="122" customFormat="1" ht="15" customHeight="1">
      <c r="A125" s="136"/>
      <c r="B125" s="124" t="s">
        <v>1004</v>
      </c>
      <c r="C125" s="125" t="s">
        <v>992</v>
      </c>
      <c r="D125" s="392"/>
      <c r="E125" s="146"/>
      <c r="F125" s="146"/>
      <c r="G125" s="146"/>
      <c r="H125" s="166">
        <v>373.2</v>
      </c>
      <c r="I125" s="166">
        <v>373.2</v>
      </c>
      <c r="J125" s="166">
        <f t="shared" si="1"/>
        <v>373.2</v>
      </c>
      <c r="K125" s="139"/>
    </row>
    <row r="126" spans="1:11" s="122" customFormat="1">
      <c r="A126" s="396"/>
      <c r="B126" s="124" t="s">
        <v>1005</v>
      </c>
      <c r="C126" s="125" t="s">
        <v>992</v>
      </c>
      <c r="D126" s="392"/>
      <c r="E126" s="146"/>
      <c r="F126" s="146"/>
      <c r="G126" s="146"/>
      <c r="H126" s="166">
        <v>438.5</v>
      </c>
      <c r="I126" s="166">
        <v>438.5</v>
      </c>
      <c r="J126" s="166">
        <f t="shared" si="1"/>
        <v>438.5</v>
      </c>
      <c r="K126" s="139"/>
    </row>
    <row r="127" spans="1:11" s="122" customFormat="1">
      <c r="A127" s="136"/>
      <c r="B127" s="286" t="s">
        <v>1006</v>
      </c>
      <c r="C127" s="125" t="s">
        <v>992</v>
      </c>
      <c r="D127" s="392"/>
      <c r="E127" s="127"/>
      <c r="F127" s="127"/>
      <c r="G127" s="127"/>
      <c r="H127" s="166">
        <v>632.79999999999995</v>
      </c>
      <c r="I127" s="166">
        <v>632.79999999999995</v>
      </c>
      <c r="J127" s="166">
        <f t="shared" si="1"/>
        <v>632.79999999999995</v>
      </c>
      <c r="K127" s="139"/>
    </row>
    <row r="128" spans="1:11" s="122" customFormat="1" ht="15" customHeight="1">
      <c r="A128" s="397"/>
      <c r="B128" s="286" t="s">
        <v>1019</v>
      </c>
      <c r="C128" s="125" t="s">
        <v>992</v>
      </c>
      <c r="D128" s="392"/>
      <c r="E128" s="902"/>
      <c r="F128" s="902"/>
      <c r="G128" s="902"/>
      <c r="H128" s="166">
        <v>965.4</v>
      </c>
      <c r="I128" s="166">
        <v>965.4</v>
      </c>
      <c r="J128" s="166">
        <f t="shared" si="1"/>
        <v>965.4</v>
      </c>
      <c r="K128" s="139"/>
    </row>
    <row r="129" spans="1:13" s="122" customFormat="1" ht="15" customHeight="1">
      <c r="A129" s="386"/>
      <c r="B129" s="260" t="s">
        <v>1020</v>
      </c>
      <c r="C129" s="125" t="s">
        <v>992</v>
      </c>
      <c r="D129" s="392"/>
      <c r="E129" s="294"/>
      <c r="F129" s="294"/>
      <c r="G129" s="294"/>
      <c r="H129" s="166">
        <v>1145.75</v>
      </c>
      <c r="I129" s="166">
        <v>1145.75</v>
      </c>
      <c r="J129" s="166">
        <f t="shared" si="1"/>
        <v>1145.75</v>
      </c>
      <c r="K129" s="139"/>
    </row>
    <row r="130" spans="1:13" s="122" customFormat="1" ht="15" customHeight="1">
      <c r="A130" s="386">
        <v>15</v>
      </c>
      <c r="B130" s="391" t="s">
        <v>1022</v>
      </c>
      <c r="C130" s="125"/>
      <c r="D130" s="392"/>
      <c r="E130" s="294"/>
      <c r="F130" s="294"/>
      <c r="G130" s="294"/>
      <c r="H130" s="166"/>
      <c r="I130" s="166"/>
      <c r="J130" s="166">
        <f t="shared" si="1"/>
        <v>0</v>
      </c>
      <c r="K130" s="139"/>
    </row>
    <row r="131" spans="1:13" s="122" customFormat="1" ht="15" customHeight="1">
      <c r="A131" s="386"/>
      <c r="B131" s="124" t="s">
        <v>998</v>
      </c>
      <c r="C131" s="125" t="s">
        <v>992</v>
      </c>
      <c r="D131" s="392"/>
      <c r="E131" s="294"/>
      <c r="F131" s="294"/>
      <c r="G131" s="294"/>
      <c r="H131" s="166">
        <v>102.3</v>
      </c>
      <c r="I131" s="166">
        <v>102.3</v>
      </c>
      <c r="J131" s="166">
        <f t="shared" si="1"/>
        <v>102.3</v>
      </c>
      <c r="K131" s="139"/>
    </row>
    <row r="132" spans="1:13" s="122" customFormat="1" ht="15" customHeight="1">
      <c r="A132" s="386"/>
      <c r="B132" s="124" t="s">
        <v>999</v>
      </c>
      <c r="C132" s="125" t="s">
        <v>992</v>
      </c>
      <c r="D132" s="392"/>
      <c r="E132" s="294"/>
      <c r="F132" s="294"/>
      <c r="G132" s="294"/>
      <c r="H132" s="166">
        <v>141.69999999999999</v>
      </c>
      <c r="I132" s="166">
        <v>141.69999999999999</v>
      </c>
      <c r="J132" s="166">
        <f t="shared" si="1"/>
        <v>141.69999999999999</v>
      </c>
      <c r="K132" s="139"/>
    </row>
    <row r="133" spans="1:13" s="122" customFormat="1" ht="15" customHeight="1">
      <c r="A133" s="386"/>
      <c r="B133" s="124" t="s">
        <v>1000</v>
      </c>
      <c r="C133" s="125" t="s">
        <v>992</v>
      </c>
      <c r="D133" s="392"/>
      <c r="E133" s="294"/>
      <c r="F133" s="294"/>
      <c r="G133" s="294"/>
      <c r="H133" s="166">
        <v>198.6</v>
      </c>
      <c r="I133" s="166">
        <v>198.6</v>
      </c>
      <c r="J133" s="166">
        <f t="shared" si="1"/>
        <v>198.6</v>
      </c>
      <c r="K133" s="139"/>
    </row>
    <row r="134" spans="1:13" s="122" customFormat="1" ht="15" customHeight="1">
      <c r="A134" s="386"/>
      <c r="B134" s="124" t="s">
        <v>1001</v>
      </c>
      <c r="C134" s="125" t="s">
        <v>992</v>
      </c>
      <c r="D134" s="392"/>
      <c r="E134" s="294"/>
      <c r="F134" s="294"/>
      <c r="G134" s="294"/>
      <c r="H134" s="166">
        <v>254.7</v>
      </c>
      <c r="I134" s="166">
        <v>254.7</v>
      </c>
      <c r="J134" s="166">
        <f t="shared" ref="J134:J197" si="2">I134</f>
        <v>254.7</v>
      </c>
      <c r="K134" s="139"/>
    </row>
    <row r="135" spans="1:13" s="122" customFormat="1" ht="15" customHeight="1">
      <c r="A135" s="386"/>
      <c r="B135" s="124" t="s">
        <v>1002</v>
      </c>
      <c r="C135" s="125" t="s">
        <v>992</v>
      </c>
      <c r="D135" s="392"/>
      <c r="E135" s="294"/>
      <c r="F135" s="294"/>
      <c r="G135" s="294"/>
      <c r="H135" s="166">
        <v>318.64999999999998</v>
      </c>
      <c r="I135" s="166">
        <v>318.64999999999998</v>
      </c>
      <c r="J135" s="166">
        <f t="shared" si="2"/>
        <v>318.64999999999998</v>
      </c>
      <c r="K135" s="139"/>
    </row>
    <row r="136" spans="1:13" s="122" customFormat="1" ht="15" customHeight="1">
      <c r="A136" s="386"/>
      <c r="B136" s="124" t="s">
        <v>1003</v>
      </c>
      <c r="C136" s="125" t="s">
        <v>992</v>
      </c>
      <c r="D136" s="392"/>
      <c r="E136" s="294"/>
      <c r="F136" s="294"/>
      <c r="G136" s="294"/>
      <c r="H136" s="166">
        <v>402.75</v>
      </c>
      <c r="I136" s="166">
        <v>402.75</v>
      </c>
      <c r="J136" s="166">
        <f t="shared" si="2"/>
        <v>402.75</v>
      </c>
      <c r="K136" s="139"/>
    </row>
    <row r="137" spans="1:13" s="122" customFormat="1" ht="15" customHeight="1">
      <c r="A137" s="386"/>
      <c r="B137" s="124" t="s">
        <v>1004</v>
      </c>
      <c r="C137" s="125" t="s">
        <v>992</v>
      </c>
      <c r="D137" s="392"/>
      <c r="E137" s="294"/>
      <c r="F137" s="294"/>
      <c r="G137" s="294"/>
      <c r="H137" s="166">
        <v>559.79999999999995</v>
      </c>
      <c r="I137" s="166">
        <v>559.79999999999995</v>
      </c>
      <c r="J137" s="166">
        <f t="shared" si="2"/>
        <v>559.79999999999995</v>
      </c>
      <c r="K137" s="139"/>
    </row>
    <row r="138" spans="1:13" s="122" customFormat="1" ht="15" customHeight="1">
      <c r="A138" s="386"/>
      <c r="B138" s="124" t="s">
        <v>1005</v>
      </c>
      <c r="C138" s="125" t="s">
        <v>992</v>
      </c>
      <c r="D138" s="392"/>
      <c r="E138" s="294"/>
      <c r="F138" s="294"/>
      <c r="G138" s="294"/>
      <c r="H138" s="166">
        <v>657.8</v>
      </c>
      <c r="I138" s="166">
        <v>657.8</v>
      </c>
      <c r="J138" s="166">
        <f t="shared" si="2"/>
        <v>657.8</v>
      </c>
      <c r="K138" s="139"/>
      <c r="M138" s="297"/>
    </row>
    <row r="139" spans="1:13" s="122" customFormat="1" ht="15" customHeight="1">
      <c r="A139" s="386"/>
      <c r="B139" s="286" t="s">
        <v>1006</v>
      </c>
      <c r="C139" s="125" t="s">
        <v>992</v>
      </c>
      <c r="D139" s="392"/>
      <c r="E139" s="294"/>
      <c r="F139" s="294"/>
      <c r="G139" s="294"/>
      <c r="H139" s="166">
        <v>949.2</v>
      </c>
      <c r="I139" s="166">
        <v>949.2</v>
      </c>
      <c r="J139" s="166">
        <f t="shared" si="2"/>
        <v>949.2</v>
      </c>
      <c r="K139" s="139"/>
    </row>
    <row r="140" spans="1:13" s="122" customFormat="1" ht="15" customHeight="1">
      <c r="A140" s="386"/>
      <c r="B140" s="286" t="s">
        <v>1019</v>
      </c>
      <c r="C140" s="125" t="s">
        <v>992</v>
      </c>
      <c r="D140" s="392"/>
      <c r="E140" s="294"/>
      <c r="F140" s="294"/>
      <c r="G140" s="294"/>
      <c r="H140" s="166">
        <v>1448</v>
      </c>
      <c r="I140" s="166">
        <v>1448</v>
      </c>
      <c r="J140" s="166">
        <f t="shared" si="2"/>
        <v>1448</v>
      </c>
      <c r="K140" s="139"/>
    </row>
    <row r="141" spans="1:13" s="122" customFormat="1" ht="15" customHeight="1">
      <c r="A141" s="386"/>
      <c r="B141" s="260" t="s">
        <v>1020</v>
      </c>
      <c r="C141" s="125" t="s">
        <v>992</v>
      </c>
      <c r="D141" s="392"/>
      <c r="E141" s="294"/>
      <c r="F141" s="294"/>
      <c r="G141" s="294"/>
      <c r="H141" s="166">
        <v>1718.5</v>
      </c>
      <c r="I141" s="166">
        <v>1718.5</v>
      </c>
      <c r="J141" s="166">
        <f t="shared" si="2"/>
        <v>1718.5</v>
      </c>
      <c r="K141" s="139"/>
    </row>
    <row r="142" spans="1:13" s="122" customFormat="1" ht="15" customHeight="1">
      <c r="A142" s="386">
        <v>16</v>
      </c>
      <c r="B142" s="391" t="s">
        <v>1023</v>
      </c>
      <c r="C142" s="125"/>
      <c r="D142" s="392"/>
      <c r="E142" s="294"/>
      <c r="F142" s="294"/>
      <c r="G142" s="294"/>
      <c r="H142" s="166"/>
      <c r="I142" s="166"/>
      <c r="J142" s="166">
        <f t="shared" si="2"/>
        <v>0</v>
      </c>
      <c r="K142" s="139"/>
    </row>
    <row r="143" spans="1:13" s="122" customFormat="1" ht="15" customHeight="1">
      <c r="A143" s="386"/>
      <c r="B143" s="124" t="s">
        <v>998</v>
      </c>
      <c r="C143" s="125" t="s">
        <v>992</v>
      </c>
      <c r="D143" s="392"/>
      <c r="E143" s="294"/>
      <c r="F143" s="294"/>
      <c r="G143" s="294"/>
      <c r="H143" s="166">
        <v>136.30000000000001</v>
      </c>
      <c r="I143" s="166">
        <v>136.30000000000001</v>
      </c>
      <c r="J143" s="166">
        <f t="shared" si="2"/>
        <v>136.30000000000001</v>
      </c>
      <c r="K143" s="139"/>
    </row>
    <row r="144" spans="1:13" s="122" customFormat="1" ht="15" customHeight="1">
      <c r="A144" s="386"/>
      <c r="B144" s="124" t="s">
        <v>999</v>
      </c>
      <c r="C144" s="125" t="s">
        <v>992</v>
      </c>
      <c r="D144" s="392"/>
      <c r="E144" s="294"/>
      <c r="F144" s="294"/>
      <c r="G144" s="294"/>
      <c r="H144" s="166">
        <v>188.85</v>
      </c>
      <c r="I144" s="166">
        <v>188.85</v>
      </c>
      <c r="J144" s="166">
        <f t="shared" si="2"/>
        <v>188.85</v>
      </c>
      <c r="K144" s="139"/>
    </row>
    <row r="145" spans="1:11" s="122" customFormat="1" ht="15" customHeight="1">
      <c r="A145" s="386"/>
      <c r="B145" s="124" t="s">
        <v>1000</v>
      </c>
      <c r="C145" s="125" t="s">
        <v>992</v>
      </c>
      <c r="D145" s="392"/>
      <c r="E145" s="294"/>
      <c r="F145" s="294"/>
      <c r="G145" s="294"/>
      <c r="H145" s="166">
        <v>264.75</v>
      </c>
      <c r="I145" s="166">
        <v>264.75</v>
      </c>
      <c r="J145" s="166">
        <f t="shared" si="2"/>
        <v>264.75</v>
      </c>
      <c r="K145" s="139"/>
    </row>
    <row r="146" spans="1:11" s="122" customFormat="1" ht="15" customHeight="1">
      <c r="A146" s="386"/>
      <c r="B146" s="124" t="s">
        <v>1001</v>
      </c>
      <c r="C146" s="125" t="s">
        <v>992</v>
      </c>
      <c r="D146" s="392"/>
      <c r="E146" s="294"/>
      <c r="F146" s="294"/>
      <c r="G146" s="294"/>
      <c r="H146" s="166">
        <v>339.6</v>
      </c>
      <c r="I146" s="166">
        <v>339.6</v>
      </c>
      <c r="J146" s="166">
        <f t="shared" si="2"/>
        <v>339.6</v>
      </c>
      <c r="K146" s="139"/>
    </row>
    <row r="147" spans="1:11" s="122" customFormat="1" ht="15" customHeight="1">
      <c r="A147" s="386"/>
      <c r="B147" s="124" t="s">
        <v>1002</v>
      </c>
      <c r="C147" s="125" t="s">
        <v>992</v>
      </c>
      <c r="D147" s="392"/>
      <c r="E147" s="294"/>
      <c r="F147" s="294"/>
      <c r="G147" s="294"/>
      <c r="H147" s="166">
        <v>424.8</v>
      </c>
      <c r="I147" s="166">
        <v>424.8</v>
      </c>
      <c r="J147" s="166">
        <f t="shared" si="2"/>
        <v>424.8</v>
      </c>
      <c r="K147" s="139"/>
    </row>
    <row r="148" spans="1:11" s="122" customFormat="1" ht="15" customHeight="1">
      <c r="A148" s="386"/>
      <c r="B148" s="124" t="s">
        <v>1003</v>
      </c>
      <c r="C148" s="125" t="s">
        <v>992</v>
      </c>
      <c r="D148" s="392"/>
      <c r="E148" s="294"/>
      <c r="F148" s="294"/>
      <c r="G148" s="294"/>
      <c r="H148" s="166">
        <v>537</v>
      </c>
      <c r="I148" s="166">
        <v>537</v>
      </c>
      <c r="J148" s="166">
        <f t="shared" si="2"/>
        <v>537</v>
      </c>
      <c r="K148" s="139"/>
    </row>
    <row r="149" spans="1:11" s="122" customFormat="1" ht="15" customHeight="1">
      <c r="A149" s="386"/>
      <c r="B149" s="124" t="s">
        <v>1004</v>
      </c>
      <c r="C149" s="125" t="s">
        <v>992</v>
      </c>
      <c r="D149" s="392"/>
      <c r="E149" s="294"/>
      <c r="F149" s="294"/>
      <c r="G149" s="294"/>
      <c r="H149" s="166">
        <v>746.35</v>
      </c>
      <c r="I149" s="166">
        <v>746.35</v>
      </c>
      <c r="J149" s="166">
        <f t="shared" si="2"/>
        <v>746.35</v>
      </c>
      <c r="K149" s="139"/>
    </row>
    <row r="150" spans="1:11" s="122" customFormat="1" ht="15" customHeight="1">
      <c r="A150" s="386"/>
      <c r="B150" s="124" t="s">
        <v>1005</v>
      </c>
      <c r="C150" s="125" t="s">
        <v>992</v>
      </c>
      <c r="D150" s="392"/>
      <c r="E150" s="294"/>
      <c r="F150" s="294"/>
      <c r="G150" s="294"/>
      <c r="H150" s="166">
        <v>877.1</v>
      </c>
      <c r="I150" s="166">
        <v>877.1</v>
      </c>
      <c r="J150" s="166">
        <f t="shared" si="2"/>
        <v>877.1</v>
      </c>
      <c r="K150" s="139"/>
    </row>
    <row r="151" spans="1:11" s="122" customFormat="1" ht="15" customHeight="1">
      <c r="A151" s="386"/>
      <c r="B151" s="286" t="s">
        <v>1006</v>
      </c>
      <c r="C151" s="125" t="s">
        <v>992</v>
      </c>
      <c r="D151" s="392"/>
      <c r="E151" s="294"/>
      <c r="F151" s="294"/>
      <c r="G151" s="294"/>
      <c r="H151" s="166">
        <v>1265.5</v>
      </c>
      <c r="I151" s="166">
        <v>1265.5</v>
      </c>
      <c r="J151" s="166">
        <f t="shared" si="2"/>
        <v>1265.5</v>
      </c>
      <c r="K151" s="139"/>
    </row>
    <row r="152" spans="1:11" s="122" customFormat="1" ht="15" customHeight="1">
      <c r="A152" s="386"/>
      <c r="B152" s="286" t="s">
        <v>1019</v>
      </c>
      <c r="C152" s="125" t="s">
        <v>992</v>
      </c>
      <c r="D152" s="392"/>
      <c r="E152" s="294"/>
      <c r="F152" s="294"/>
      <c r="G152" s="294"/>
      <c r="H152" s="166">
        <v>1930.7</v>
      </c>
      <c r="I152" s="166">
        <v>1930.7</v>
      </c>
      <c r="J152" s="166">
        <f t="shared" si="2"/>
        <v>1930.7</v>
      </c>
      <c r="K152" s="139"/>
    </row>
    <row r="153" spans="1:11" s="122" customFormat="1" ht="15" customHeight="1">
      <c r="A153" s="386"/>
      <c r="B153" s="260" t="s">
        <v>1020</v>
      </c>
      <c r="C153" s="125" t="s">
        <v>992</v>
      </c>
      <c r="D153" s="392"/>
      <c r="E153" s="294"/>
      <c r="F153" s="294"/>
      <c r="G153" s="294"/>
      <c r="H153" s="166">
        <v>2291.4</v>
      </c>
      <c r="I153" s="166">
        <v>2291.4</v>
      </c>
      <c r="J153" s="166">
        <f t="shared" si="2"/>
        <v>2291.4</v>
      </c>
      <c r="K153" s="139"/>
    </row>
    <row r="154" spans="1:11" s="122" customFormat="1" ht="15" customHeight="1">
      <c r="A154" s="386">
        <v>17</v>
      </c>
      <c r="B154" s="292" t="s">
        <v>1024</v>
      </c>
      <c r="C154" s="125"/>
      <c r="D154" s="392"/>
      <c r="E154" s="294"/>
      <c r="F154" s="294"/>
      <c r="G154" s="294"/>
      <c r="H154" s="166"/>
      <c r="I154" s="166"/>
      <c r="J154" s="166">
        <f t="shared" si="2"/>
        <v>0</v>
      </c>
      <c r="K154" s="139"/>
    </row>
    <row r="155" spans="1:11" s="122" customFormat="1" ht="15" customHeight="1">
      <c r="A155" s="386"/>
      <c r="B155" s="124" t="s">
        <v>998</v>
      </c>
      <c r="C155" s="125" t="s">
        <v>992</v>
      </c>
      <c r="D155" s="392"/>
      <c r="E155" s="294"/>
      <c r="F155" s="294"/>
      <c r="G155" s="294"/>
      <c r="H155" s="166">
        <v>15</v>
      </c>
      <c r="I155" s="166">
        <v>15</v>
      </c>
      <c r="J155" s="166">
        <f t="shared" si="2"/>
        <v>15</v>
      </c>
      <c r="K155" s="139"/>
    </row>
    <row r="156" spans="1:11" s="122" customFormat="1" ht="15" customHeight="1">
      <c r="A156" s="386"/>
      <c r="B156" s="124" t="s">
        <v>999</v>
      </c>
      <c r="C156" s="125" t="s">
        <v>992</v>
      </c>
      <c r="D156" s="392"/>
      <c r="E156" s="294"/>
      <c r="F156" s="294"/>
      <c r="G156" s="294"/>
      <c r="H156" s="166">
        <v>25</v>
      </c>
      <c r="I156" s="166">
        <v>25</v>
      </c>
      <c r="J156" s="166">
        <f t="shared" si="2"/>
        <v>25</v>
      </c>
      <c r="K156" s="139"/>
    </row>
    <row r="157" spans="1:11" s="122" customFormat="1" ht="15" customHeight="1">
      <c r="A157" s="386"/>
      <c r="B157" s="124" t="s">
        <v>1000</v>
      </c>
      <c r="C157" s="125" t="s">
        <v>992</v>
      </c>
      <c r="D157" s="392"/>
      <c r="E157" s="294"/>
      <c r="F157" s="294"/>
      <c r="G157" s="294"/>
      <c r="H157" s="166">
        <v>35</v>
      </c>
      <c r="I157" s="166">
        <v>35</v>
      </c>
      <c r="J157" s="166">
        <f t="shared" si="2"/>
        <v>35</v>
      </c>
      <c r="K157" s="139"/>
    </row>
    <row r="158" spans="1:11" s="122" customFormat="1" ht="15" customHeight="1">
      <c r="A158" s="386"/>
      <c r="B158" s="124" t="s">
        <v>1001</v>
      </c>
      <c r="C158" s="125" t="s">
        <v>992</v>
      </c>
      <c r="D158" s="392"/>
      <c r="E158" s="294"/>
      <c r="F158" s="294"/>
      <c r="G158" s="294"/>
      <c r="H158" s="166">
        <v>50</v>
      </c>
      <c r="I158" s="166">
        <v>50</v>
      </c>
      <c r="J158" s="166">
        <f t="shared" si="2"/>
        <v>50</v>
      </c>
      <c r="K158" s="139"/>
    </row>
    <row r="159" spans="1:11" s="122" customFormat="1" ht="15" customHeight="1">
      <c r="A159" s="398"/>
      <c r="B159" s="124" t="s">
        <v>1002</v>
      </c>
      <c r="C159" s="125" t="s">
        <v>992</v>
      </c>
      <c r="D159" s="399"/>
      <c r="E159" s="166"/>
      <c r="F159" s="166"/>
      <c r="G159" s="166"/>
      <c r="H159" s="166">
        <v>75</v>
      </c>
      <c r="I159" s="166">
        <v>75</v>
      </c>
      <c r="J159" s="166">
        <f t="shared" si="2"/>
        <v>75</v>
      </c>
      <c r="K159" s="400"/>
    </row>
    <row r="160" spans="1:11" s="122" customFormat="1" ht="15" customHeight="1">
      <c r="A160" s="401"/>
      <c r="B160" s="124" t="s">
        <v>1003</v>
      </c>
      <c r="C160" s="125" t="s">
        <v>992</v>
      </c>
      <c r="D160" s="399"/>
      <c r="E160" s="166"/>
      <c r="F160" s="166"/>
      <c r="G160" s="166"/>
      <c r="H160" s="166">
        <v>120</v>
      </c>
      <c r="I160" s="166">
        <v>120</v>
      </c>
      <c r="J160" s="166">
        <f t="shared" si="2"/>
        <v>120</v>
      </c>
      <c r="K160" s="400"/>
    </row>
    <row r="161" spans="1:11" s="122" customFormat="1" ht="15" customHeight="1">
      <c r="A161" s="401"/>
      <c r="B161" s="124" t="s">
        <v>1004</v>
      </c>
      <c r="C161" s="125" t="s">
        <v>992</v>
      </c>
      <c r="D161" s="399"/>
      <c r="E161" s="166"/>
      <c r="F161" s="166"/>
      <c r="G161" s="166"/>
      <c r="H161" s="166">
        <v>150</v>
      </c>
      <c r="I161" s="166">
        <v>150</v>
      </c>
      <c r="J161" s="166">
        <f t="shared" si="2"/>
        <v>150</v>
      </c>
      <c r="K161" s="400"/>
    </row>
    <row r="162" spans="1:11" s="122" customFormat="1" ht="15" customHeight="1">
      <c r="A162" s="401"/>
      <c r="B162" s="124" t="s">
        <v>1005</v>
      </c>
      <c r="C162" s="125" t="s">
        <v>992</v>
      </c>
      <c r="D162" s="399"/>
      <c r="E162" s="166"/>
      <c r="F162" s="166"/>
      <c r="G162" s="166"/>
      <c r="H162" s="166">
        <v>220</v>
      </c>
      <c r="I162" s="166">
        <v>220</v>
      </c>
      <c r="J162" s="166">
        <f t="shared" si="2"/>
        <v>220</v>
      </c>
      <c r="K162" s="400"/>
    </row>
    <row r="163" spans="1:11" s="122" customFormat="1" ht="15" customHeight="1">
      <c r="A163" s="401"/>
      <c r="B163" s="286" t="s">
        <v>1006</v>
      </c>
      <c r="C163" s="125" t="s">
        <v>992</v>
      </c>
      <c r="D163" s="399"/>
      <c r="E163" s="166"/>
      <c r="F163" s="166"/>
      <c r="G163" s="166"/>
      <c r="H163" s="166">
        <v>450</v>
      </c>
      <c r="I163" s="166">
        <v>450</v>
      </c>
      <c r="J163" s="166">
        <f t="shared" si="2"/>
        <v>450</v>
      </c>
      <c r="K163" s="400"/>
    </row>
    <row r="164" spans="1:11" s="122" customFormat="1" ht="15" customHeight="1">
      <c r="A164" s="401">
        <v>18</v>
      </c>
      <c r="B164" s="402" t="s">
        <v>1025</v>
      </c>
      <c r="C164" s="164"/>
      <c r="D164" s="399"/>
      <c r="E164" s="166"/>
      <c r="F164" s="166"/>
      <c r="G164" s="166"/>
      <c r="H164" s="166"/>
      <c r="I164" s="166"/>
      <c r="J164" s="166">
        <f t="shared" si="2"/>
        <v>0</v>
      </c>
      <c r="K164" s="400"/>
    </row>
    <row r="165" spans="1:11" s="122" customFormat="1" ht="15" customHeight="1">
      <c r="A165" s="401"/>
      <c r="B165" s="124" t="s">
        <v>998</v>
      </c>
      <c r="C165" s="125" t="s">
        <v>992</v>
      </c>
      <c r="D165" s="399"/>
      <c r="E165" s="166"/>
      <c r="F165" s="166"/>
      <c r="G165" s="166"/>
      <c r="H165" s="166">
        <v>900</v>
      </c>
      <c r="I165" s="166">
        <v>900</v>
      </c>
      <c r="J165" s="166">
        <f t="shared" si="2"/>
        <v>900</v>
      </c>
      <c r="K165" s="400"/>
    </row>
    <row r="166" spans="1:11" s="122" customFormat="1" ht="15" customHeight="1">
      <c r="A166" s="398"/>
      <c r="B166" s="124" t="s">
        <v>999</v>
      </c>
      <c r="C166" s="125" t="s">
        <v>992</v>
      </c>
      <c r="D166" s="399"/>
      <c r="E166" s="166"/>
      <c r="F166" s="166"/>
      <c r="G166" s="166"/>
      <c r="H166" s="166">
        <v>1275</v>
      </c>
      <c r="I166" s="166">
        <v>1275</v>
      </c>
      <c r="J166" s="166">
        <f t="shared" si="2"/>
        <v>1275</v>
      </c>
      <c r="K166" s="400"/>
    </row>
    <row r="167" spans="1:11" s="122" customFormat="1" ht="15" customHeight="1">
      <c r="A167" s="401"/>
      <c r="B167" s="124" t="s">
        <v>1000</v>
      </c>
      <c r="C167" s="125" t="s">
        <v>992</v>
      </c>
      <c r="D167" s="399"/>
      <c r="E167" s="166"/>
      <c r="F167" s="166"/>
      <c r="G167" s="166"/>
      <c r="H167" s="166">
        <v>1850</v>
      </c>
      <c r="I167" s="166">
        <v>1850</v>
      </c>
      <c r="J167" s="166">
        <f t="shared" si="2"/>
        <v>1850</v>
      </c>
      <c r="K167" s="400"/>
    </row>
    <row r="168" spans="1:11" s="122" customFormat="1" ht="15" customHeight="1">
      <c r="A168" s="401"/>
      <c r="B168" s="124" t="s">
        <v>1001</v>
      </c>
      <c r="C168" s="125" t="s">
        <v>992</v>
      </c>
      <c r="D168" s="399"/>
      <c r="E168" s="166"/>
      <c r="F168" s="166"/>
      <c r="G168" s="166"/>
      <c r="H168" s="166">
        <v>2550</v>
      </c>
      <c r="I168" s="166">
        <v>2550</v>
      </c>
      <c r="J168" s="166">
        <f t="shared" si="2"/>
        <v>2550</v>
      </c>
      <c r="K168" s="400"/>
    </row>
    <row r="169" spans="1:11" s="122" customFormat="1" ht="15" customHeight="1">
      <c r="A169" s="401"/>
      <c r="B169" s="124" t="s">
        <v>1002</v>
      </c>
      <c r="C169" s="125" t="s">
        <v>992</v>
      </c>
      <c r="D169" s="399"/>
      <c r="E169" s="166"/>
      <c r="F169" s="166"/>
      <c r="G169" s="166"/>
      <c r="H169" s="166">
        <v>4250</v>
      </c>
      <c r="I169" s="166">
        <v>4250</v>
      </c>
      <c r="J169" s="166">
        <f t="shared" si="2"/>
        <v>4250</v>
      </c>
      <c r="K169" s="400"/>
    </row>
    <row r="170" spans="1:11" s="122" customFormat="1" ht="15" customHeight="1">
      <c r="A170" s="401"/>
      <c r="B170" s="124" t="s">
        <v>1003</v>
      </c>
      <c r="C170" s="125" t="s">
        <v>992</v>
      </c>
      <c r="D170" s="399"/>
      <c r="E170" s="166"/>
      <c r="F170" s="166"/>
      <c r="G170" s="166"/>
      <c r="H170" s="166">
        <v>6300</v>
      </c>
      <c r="I170" s="166">
        <v>6300</v>
      </c>
      <c r="J170" s="166">
        <f t="shared" si="2"/>
        <v>6300</v>
      </c>
      <c r="K170" s="400"/>
    </row>
    <row r="171" spans="1:11" s="122" customFormat="1" ht="15" customHeight="1">
      <c r="A171" s="401"/>
      <c r="B171" s="124" t="s">
        <v>1004</v>
      </c>
      <c r="C171" s="125" t="s">
        <v>992</v>
      </c>
      <c r="D171" s="399"/>
      <c r="E171" s="166"/>
      <c r="F171" s="166"/>
      <c r="G171" s="166"/>
      <c r="H171" s="166">
        <v>13220</v>
      </c>
      <c r="I171" s="166">
        <v>13220</v>
      </c>
      <c r="J171" s="166">
        <f t="shared" si="2"/>
        <v>13220</v>
      </c>
      <c r="K171" s="400"/>
    </row>
    <row r="172" spans="1:11" s="122" customFormat="1" ht="15" customHeight="1">
      <c r="A172" s="403"/>
      <c r="B172" s="124" t="s">
        <v>1005</v>
      </c>
      <c r="C172" s="125" t="s">
        <v>992</v>
      </c>
      <c r="D172" s="393"/>
      <c r="E172" s="134"/>
      <c r="F172" s="134"/>
      <c r="G172" s="134"/>
      <c r="H172" s="166">
        <v>20615</v>
      </c>
      <c r="I172" s="166">
        <v>20615</v>
      </c>
      <c r="J172" s="166">
        <f t="shared" si="2"/>
        <v>20615</v>
      </c>
      <c r="K172" s="394"/>
    </row>
    <row r="173" spans="1:11" s="122" customFormat="1" ht="15" customHeight="1">
      <c r="A173" s="404">
        <v>19</v>
      </c>
      <c r="B173" s="402" t="s">
        <v>1026</v>
      </c>
      <c r="C173" s="164"/>
      <c r="D173" s="392"/>
      <c r="E173" s="127"/>
      <c r="F173" s="127"/>
      <c r="G173" s="127"/>
      <c r="H173" s="166"/>
      <c r="I173" s="166"/>
      <c r="J173" s="166">
        <f t="shared" si="2"/>
        <v>0</v>
      </c>
      <c r="K173" s="394"/>
    </row>
    <row r="174" spans="1:11" s="122" customFormat="1" ht="15" customHeight="1">
      <c r="A174" s="404"/>
      <c r="B174" s="124" t="s">
        <v>998</v>
      </c>
      <c r="C174" s="125" t="s">
        <v>992</v>
      </c>
      <c r="D174" s="392"/>
      <c r="E174" s="127"/>
      <c r="F174" s="127"/>
      <c r="G174" s="127"/>
      <c r="H174" s="166">
        <v>850</v>
      </c>
      <c r="I174" s="166">
        <v>850</v>
      </c>
      <c r="J174" s="166">
        <f t="shared" si="2"/>
        <v>850</v>
      </c>
      <c r="K174" s="394"/>
    </row>
    <row r="175" spans="1:11" s="122" customFormat="1" ht="15" customHeight="1">
      <c r="A175" s="404"/>
      <c r="B175" s="124" t="s">
        <v>999</v>
      </c>
      <c r="C175" s="125" t="s">
        <v>992</v>
      </c>
      <c r="D175" s="392"/>
      <c r="E175" s="127"/>
      <c r="F175" s="127"/>
      <c r="G175" s="127"/>
      <c r="H175" s="166">
        <v>1200</v>
      </c>
      <c r="I175" s="166">
        <v>1200</v>
      </c>
      <c r="J175" s="166">
        <f t="shared" si="2"/>
        <v>1200</v>
      </c>
      <c r="K175" s="139"/>
    </row>
    <row r="176" spans="1:11" s="122" customFormat="1" ht="15" customHeight="1">
      <c r="A176" s="405"/>
      <c r="B176" s="124" t="s">
        <v>1000</v>
      </c>
      <c r="C176" s="125" t="s">
        <v>992</v>
      </c>
      <c r="D176" s="392"/>
      <c r="E176" s="146"/>
      <c r="F176" s="146"/>
      <c r="G176" s="146"/>
      <c r="H176" s="166">
        <v>1850</v>
      </c>
      <c r="I176" s="166">
        <v>1850</v>
      </c>
      <c r="J176" s="166">
        <f t="shared" si="2"/>
        <v>1850</v>
      </c>
      <c r="K176" s="139"/>
    </row>
    <row r="177" spans="1:11" s="122" customFormat="1" ht="15" customHeight="1">
      <c r="A177" s="405"/>
      <c r="B177" s="286" t="s">
        <v>1006</v>
      </c>
      <c r="C177" s="125" t="s">
        <v>992</v>
      </c>
      <c r="D177" s="392"/>
      <c r="E177" s="146"/>
      <c r="F177" s="146"/>
      <c r="G177" s="146"/>
      <c r="H177" s="166">
        <v>25500</v>
      </c>
      <c r="I177" s="166">
        <v>25500</v>
      </c>
      <c r="J177" s="166">
        <f t="shared" si="2"/>
        <v>25500</v>
      </c>
      <c r="K177" s="139"/>
    </row>
    <row r="178" spans="1:11" s="122" customFormat="1" ht="15" customHeight="1">
      <c r="A178" s="388">
        <v>20</v>
      </c>
      <c r="B178" s="402" t="s">
        <v>1027</v>
      </c>
      <c r="C178" s="164"/>
      <c r="D178" s="392"/>
      <c r="E178" s="146"/>
      <c r="F178" s="146"/>
      <c r="G178" s="146"/>
      <c r="H178" s="166"/>
      <c r="I178" s="166"/>
      <c r="J178" s="166">
        <f t="shared" si="2"/>
        <v>0</v>
      </c>
      <c r="K178" s="139"/>
    </row>
    <row r="179" spans="1:11" s="122" customFormat="1" ht="15" customHeight="1">
      <c r="A179" s="388"/>
      <c r="B179" s="124" t="s">
        <v>998</v>
      </c>
      <c r="C179" s="125" t="s">
        <v>992</v>
      </c>
      <c r="D179" s="392"/>
      <c r="E179" s="146"/>
      <c r="F179" s="146"/>
      <c r="G179" s="146"/>
      <c r="H179" s="166">
        <v>800</v>
      </c>
      <c r="I179" s="166">
        <v>800</v>
      </c>
      <c r="J179" s="166">
        <f t="shared" si="2"/>
        <v>800</v>
      </c>
      <c r="K179" s="139"/>
    </row>
    <row r="180" spans="1:11" s="122" customFormat="1" ht="15" customHeight="1">
      <c r="A180" s="388"/>
      <c r="B180" s="124" t="s">
        <v>999</v>
      </c>
      <c r="C180" s="125" t="s">
        <v>992</v>
      </c>
      <c r="D180" s="392"/>
      <c r="E180" s="146"/>
      <c r="F180" s="146"/>
      <c r="G180" s="146"/>
      <c r="H180" s="166">
        <v>1550</v>
      </c>
      <c r="I180" s="166">
        <v>1550</v>
      </c>
      <c r="J180" s="166">
        <f t="shared" si="2"/>
        <v>1550</v>
      </c>
      <c r="K180" s="139"/>
    </row>
    <row r="181" spans="1:11" s="122" customFormat="1" ht="15" customHeight="1">
      <c r="A181" s="388"/>
      <c r="B181" s="286" t="s">
        <v>1000</v>
      </c>
      <c r="C181" s="125" t="s">
        <v>992</v>
      </c>
      <c r="D181" s="392"/>
      <c r="E181" s="146"/>
      <c r="F181" s="146"/>
      <c r="G181" s="146"/>
      <c r="H181" s="166">
        <v>2550</v>
      </c>
      <c r="I181" s="166">
        <v>2550</v>
      </c>
      <c r="J181" s="166">
        <f t="shared" si="2"/>
        <v>2550</v>
      </c>
      <c r="K181" s="139"/>
    </row>
    <row r="182" spans="1:11" s="122" customFormat="1" ht="15" customHeight="1">
      <c r="A182" s="388">
        <v>21</v>
      </c>
      <c r="B182" s="256" t="s">
        <v>1028</v>
      </c>
      <c r="C182" s="125"/>
      <c r="D182" s="392"/>
      <c r="E182" s="146"/>
      <c r="F182" s="146"/>
      <c r="G182" s="146"/>
      <c r="H182" s="166"/>
      <c r="I182" s="166"/>
      <c r="J182" s="166">
        <f t="shared" si="2"/>
        <v>0</v>
      </c>
      <c r="K182" s="139"/>
    </row>
    <row r="183" spans="1:11" s="122" customFormat="1" ht="15" customHeight="1">
      <c r="A183" s="388"/>
      <c r="B183" s="286" t="s">
        <v>1015</v>
      </c>
      <c r="C183" s="125" t="s">
        <v>992</v>
      </c>
      <c r="D183" s="392"/>
      <c r="E183" s="127"/>
      <c r="F183" s="127"/>
      <c r="G183" s="127"/>
      <c r="H183" s="166">
        <v>3850</v>
      </c>
      <c r="I183" s="166">
        <v>3850</v>
      </c>
      <c r="J183" s="166">
        <f t="shared" si="2"/>
        <v>3850</v>
      </c>
      <c r="K183" s="139"/>
    </row>
    <row r="184" spans="1:11" s="122" customFormat="1" ht="15" customHeight="1">
      <c r="A184" s="388"/>
      <c r="B184" s="286" t="s">
        <v>1029</v>
      </c>
      <c r="C184" s="125" t="s">
        <v>992</v>
      </c>
      <c r="D184" s="126"/>
      <c r="E184" s="127"/>
      <c r="F184" s="127"/>
      <c r="G184" s="127"/>
      <c r="H184" s="166">
        <v>4250</v>
      </c>
      <c r="I184" s="166">
        <v>4250</v>
      </c>
      <c r="J184" s="166">
        <f t="shared" si="2"/>
        <v>4250</v>
      </c>
      <c r="K184" s="384"/>
    </row>
    <row r="185" spans="1:11" s="122" customFormat="1" ht="15" customHeight="1">
      <c r="A185" s="385">
        <v>22</v>
      </c>
      <c r="B185" s="256" t="s">
        <v>1030</v>
      </c>
      <c r="C185" s="125"/>
      <c r="D185" s="126"/>
      <c r="E185" s="127"/>
      <c r="F185" s="127"/>
      <c r="G185" s="127"/>
      <c r="H185" s="166"/>
      <c r="I185" s="166"/>
      <c r="J185" s="166">
        <f t="shared" si="2"/>
        <v>0</v>
      </c>
      <c r="K185" s="384"/>
    </row>
    <row r="186" spans="1:11" s="122" customFormat="1" ht="15" customHeight="1">
      <c r="A186" s="382"/>
      <c r="B186" s="124" t="s">
        <v>998</v>
      </c>
      <c r="C186" s="125" t="s">
        <v>992</v>
      </c>
      <c r="D186" s="126"/>
      <c r="E186" s="127"/>
      <c r="F186" s="127"/>
      <c r="G186" s="127"/>
      <c r="H186" s="166">
        <v>575</v>
      </c>
      <c r="I186" s="166">
        <v>575</v>
      </c>
      <c r="J186" s="166">
        <f t="shared" si="2"/>
        <v>575</v>
      </c>
      <c r="K186" s="384"/>
    </row>
    <row r="187" spans="1:11" s="122" customFormat="1" ht="15" customHeight="1">
      <c r="A187" s="382"/>
      <c r="B187" s="124" t="s">
        <v>999</v>
      </c>
      <c r="C187" s="125" t="s">
        <v>992</v>
      </c>
      <c r="D187" s="126"/>
      <c r="E187" s="127"/>
      <c r="F187" s="127"/>
      <c r="G187" s="127"/>
      <c r="H187" s="166">
        <v>900</v>
      </c>
      <c r="I187" s="166">
        <v>900</v>
      </c>
      <c r="J187" s="166">
        <f t="shared" si="2"/>
        <v>900</v>
      </c>
      <c r="K187" s="384"/>
    </row>
    <row r="188" spans="1:11" s="122" customFormat="1" ht="15" customHeight="1">
      <c r="A188" s="382"/>
      <c r="B188" s="286" t="s">
        <v>1000</v>
      </c>
      <c r="C188" s="125" t="s">
        <v>992</v>
      </c>
      <c r="D188" s="126"/>
      <c r="E188" s="127"/>
      <c r="F188" s="127"/>
      <c r="G188" s="127"/>
      <c r="H188" s="166">
        <v>1550</v>
      </c>
      <c r="I188" s="166">
        <v>1550</v>
      </c>
      <c r="J188" s="166">
        <f t="shared" si="2"/>
        <v>1550</v>
      </c>
      <c r="K188" s="384"/>
    </row>
    <row r="189" spans="1:11" s="122" customFormat="1" ht="15" customHeight="1">
      <c r="A189" s="385">
        <v>23</v>
      </c>
      <c r="B189" s="256" t="s">
        <v>1031</v>
      </c>
      <c r="C189" s="125"/>
      <c r="D189" s="306"/>
      <c r="E189" s="134"/>
      <c r="F189" s="134"/>
      <c r="G189" s="134"/>
      <c r="H189" s="166"/>
      <c r="I189" s="166"/>
      <c r="J189" s="166">
        <f t="shared" si="2"/>
        <v>0</v>
      </c>
      <c r="K189" s="406"/>
    </row>
    <row r="190" spans="1:11" s="122" customFormat="1" ht="15" customHeight="1">
      <c r="A190" s="382"/>
      <c r="B190" s="124" t="s">
        <v>998</v>
      </c>
      <c r="C190" s="125" t="s">
        <v>992</v>
      </c>
      <c r="D190" s="280"/>
      <c r="E190" s="127"/>
      <c r="F190" s="127"/>
      <c r="G190" s="127"/>
      <c r="H190" s="166">
        <v>350</v>
      </c>
      <c r="I190" s="166">
        <v>350</v>
      </c>
      <c r="J190" s="166">
        <f t="shared" si="2"/>
        <v>350</v>
      </c>
      <c r="K190" s="407"/>
    </row>
    <row r="191" spans="1:11" s="122" customFormat="1" ht="15" customHeight="1">
      <c r="A191" s="382"/>
      <c r="B191" s="124" t="s">
        <v>999</v>
      </c>
      <c r="C191" s="125" t="s">
        <v>992</v>
      </c>
      <c r="D191" s="280"/>
      <c r="E191" s="127"/>
      <c r="F191" s="127"/>
      <c r="G191" s="127"/>
      <c r="H191" s="166">
        <v>450</v>
      </c>
      <c r="I191" s="166">
        <v>450</v>
      </c>
      <c r="J191" s="166">
        <f t="shared" si="2"/>
        <v>450</v>
      </c>
      <c r="K191" s="407"/>
    </row>
    <row r="192" spans="1:11" s="122" customFormat="1" ht="15" customHeight="1">
      <c r="A192" s="382"/>
      <c r="B192" s="286" t="s">
        <v>1000</v>
      </c>
      <c r="C192" s="125" t="s">
        <v>992</v>
      </c>
      <c r="D192" s="280"/>
      <c r="E192" s="127"/>
      <c r="F192" s="127"/>
      <c r="G192" s="127"/>
      <c r="H192" s="166">
        <v>500</v>
      </c>
      <c r="I192" s="166">
        <v>500</v>
      </c>
      <c r="J192" s="166">
        <f t="shared" si="2"/>
        <v>500</v>
      </c>
      <c r="K192" s="407"/>
    </row>
    <row r="193" spans="1:11" s="122" customFormat="1" ht="15" customHeight="1">
      <c r="A193" s="382">
        <v>24</v>
      </c>
      <c r="B193" s="408" t="s">
        <v>1032</v>
      </c>
      <c r="C193" s="125"/>
      <c r="D193" s="280"/>
      <c r="E193" s="127"/>
      <c r="F193" s="127"/>
      <c r="G193" s="127"/>
      <c r="H193" s="166"/>
      <c r="I193" s="166"/>
      <c r="J193" s="166">
        <f t="shared" si="2"/>
        <v>0</v>
      </c>
      <c r="K193" s="407"/>
    </row>
    <row r="194" spans="1:11" s="122" customFormat="1" ht="15" customHeight="1">
      <c r="A194" s="409"/>
      <c r="B194" s="63" t="s">
        <v>1001</v>
      </c>
      <c r="C194" s="125" t="s">
        <v>992</v>
      </c>
      <c r="D194" s="280"/>
      <c r="E194" s="127"/>
      <c r="F194" s="127"/>
      <c r="G194" s="127"/>
      <c r="H194" s="166">
        <v>660</v>
      </c>
      <c r="I194" s="166">
        <v>660</v>
      </c>
      <c r="J194" s="166">
        <f t="shared" si="2"/>
        <v>660</v>
      </c>
      <c r="K194" s="407"/>
    </row>
    <row r="195" spans="1:11" s="122" customFormat="1" ht="15" customHeight="1">
      <c r="A195" s="382"/>
      <c r="B195" s="63" t="s">
        <v>1002</v>
      </c>
      <c r="C195" s="125" t="s">
        <v>992</v>
      </c>
      <c r="D195" s="280"/>
      <c r="E195" s="127"/>
      <c r="F195" s="127"/>
      <c r="G195" s="127"/>
      <c r="H195" s="166">
        <v>880</v>
      </c>
      <c r="I195" s="166">
        <v>880</v>
      </c>
      <c r="J195" s="166">
        <f t="shared" si="2"/>
        <v>880</v>
      </c>
      <c r="K195" s="407"/>
    </row>
    <row r="196" spans="1:11" s="122" customFormat="1" ht="15" customHeight="1">
      <c r="A196" s="385"/>
      <c r="B196" s="410" t="s">
        <v>1003</v>
      </c>
      <c r="C196" s="125" t="s">
        <v>992</v>
      </c>
      <c r="D196" s="280"/>
      <c r="E196" s="127"/>
      <c r="F196" s="127"/>
      <c r="G196" s="127"/>
      <c r="H196" s="166">
        <v>1375</v>
      </c>
      <c r="I196" s="166">
        <v>1375</v>
      </c>
      <c r="J196" s="166">
        <f t="shared" si="2"/>
        <v>1375</v>
      </c>
      <c r="K196" s="407"/>
    </row>
    <row r="197" spans="1:11" s="122" customFormat="1" ht="15" customHeight="1">
      <c r="A197" s="385"/>
      <c r="B197" s="410" t="s">
        <v>1004</v>
      </c>
      <c r="C197" s="125" t="s">
        <v>992</v>
      </c>
      <c r="D197" s="280"/>
      <c r="E197" s="127"/>
      <c r="F197" s="127"/>
      <c r="G197" s="127"/>
      <c r="H197" s="166">
        <v>1775</v>
      </c>
      <c r="I197" s="166">
        <v>1775</v>
      </c>
      <c r="J197" s="166">
        <f t="shared" si="2"/>
        <v>1775</v>
      </c>
      <c r="K197" s="407"/>
    </row>
    <row r="198" spans="1:11" s="122" customFormat="1" ht="15" customHeight="1">
      <c r="A198" s="385"/>
      <c r="B198" s="410" t="s">
        <v>1005</v>
      </c>
      <c r="C198" s="125" t="s">
        <v>992</v>
      </c>
      <c r="D198" s="280"/>
      <c r="E198" s="127"/>
      <c r="F198" s="127"/>
      <c r="G198" s="127"/>
      <c r="H198" s="166">
        <v>2350</v>
      </c>
      <c r="I198" s="166">
        <v>2350</v>
      </c>
      <c r="J198" s="166">
        <f t="shared" ref="J198:J261" si="3">I198</f>
        <v>2350</v>
      </c>
      <c r="K198" s="407"/>
    </row>
    <row r="199" spans="1:11" s="122" customFormat="1" ht="15" customHeight="1">
      <c r="A199" s="385"/>
      <c r="B199" s="410" t="s">
        <v>1006</v>
      </c>
      <c r="C199" s="125" t="s">
        <v>992</v>
      </c>
      <c r="D199" s="280"/>
      <c r="E199" s="127"/>
      <c r="F199" s="127"/>
      <c r="G199" s="127"/>
      <c r="H199" s="166">
        <v>2720</v>
      </c>
      <c r="I199" s="166">
        <v>2720</v>
      </c>
      <c r="J199" s="166">
        <f t="shared" si="3"/>
        <v>2720</v>
      </c>
      <c r="K199" s="407"/>
    </row>
    <row r="200" spans="1:11" s="122" customFormat="1" ht="15" customHeight="1">
      <c r="A200" s="385">
        <v>25</v>
      </c>
      <c r="B200" s="408" t="s">
        <v>1033</v>
      </c>
      <c r="C200" s="279"/>
      <c r="D200" s="280"/>
      <c r="E200" s="127"/>
      <c r="F200" s="127"/>
      <c r="G200" s="127"/>
      <c r="H200" s="166"/>
      <c r="I200" s="166"/>
      <c r="J200" s="166">
        <f t="shared" si="3"/>
        <v>0</v>
      </c>
      <c r="K200" s="407"/>
    </row>
    <row r="201" spans="1:11" s="122" customFormat="1" ht="15" customHeight="1">
      <c r="A201" s="385"/>
      <c r="B201" s="410" t="s">
        <v>1003</v>
      </c>
      <c r="C201" s="279"/>
      <c r="D201" s="280"/>
      <c r="E201" s="127"/>
      <c r="F201" s="127"/>
      <c r="G201" s="127"/>
      <c r="H201" s="166">
        <v>1280</v>
      </c>
      <c r="I201" s="166">
        <v>1280</v>
      </c>
      <c r="J201" s="166">
        <f t="shared" si="3"/>
        <v>1280</v>
      </c>
      <c r="K201" s="407"/>
    </row>
    <row r="202" spans="1:11" s="122" customFormat="1" ht="15" customHeight="1">
      <c r="A202" s="385"/>
      <c r="B202" s="410" t="s">
        <v>1034</v>
      </c>
      <c r="C202" s="411" t="s">
        <v>1035</v>
      </c>
      <c r="D202" s="280"/>
      <c r="E202" s="127"/>
      <c r="F202" s="127"/>
      <c r="G202" s="127"/>
      <c r="H202" s="166">
        <v>1980</v>
      </c>
      <c r="I202" s="166">
        <v>1980</v>
      </c>
      <c r="J202" s="166">
        <f t="shared" si="3"/>
        <v>1980</v>
      </c>
      <c r="K202" s="407"/>
    </row>
    <row r="203" spans="1:11" s="122" customFormat="1" ht="15" customHeight="1">
      <c r="A203" s="385"/>
      <c r="B203" s="309" t="s">
        <v>1036</v>
      </c>
      <c r="C203" s="411" t="s">
        <v>1035</v>
      </c>
      <c r="D203" s="310"/>
      <c r="E203" s="166"/>
      <c r="F203" s="166"/>
      <c r="G203" s="166"/>
      <c r="H203" s="166">
        <v>2420</v>
      </c>
      <c r="I203" s="166">
        <v>2420</v>
      </c>
      <c r="J203" s="166">
        <f t="shared" si="3"/>
        <v>2420</v>
      </c>
      <c r="K203" s="412"/>
    </row>
    <row r="204" spans="1:11" s="122" customFormat="1">
      <c r="A204" s="385"/>
      <c r="B204" s="309" t="s">
        <v>1006</v>
      </c>
      <c r="C204" s="411" t="s">
        <v>1035</v>
      </c>
      <c r="D204" s="310"/>
      <c r="E204" s="166"/>
      <c r="F204" s="166"/>
      <c r="G204" s="166"/>
      <c r="H204" s="166">
        <v>2775</v>
      </c>
      <c r="I204" s="166">
        <v>2775</v>
      </c>
      <c r="J204" s="166">
        <f t="shared" si="3"/>
        <v>2775</v>
      </c>
      <c r="K204" s="412"/>
    </row>
    <row r="205" spans="1:11" s="122" customFormat="1">
      <c r="A205" s="385">
        <v>26</v>
      </c>
      <c r="B205" s="157" t="s">
        <v>1037</v>
      </c>
      <c r="C205" s="164"/>
      <c r="D205" s="165"/>
      <c r="E205" s="166"/>
      <c r="F205" s="166"/>
      <c r="G205" s="166"/>
      <c r="H205" s="166"/>
      <c r="I205" s="166"/>
      <c r="J205" s="166">
        <f t="shared" si="3"/>
        <v>0</v>
      </c>
      <c r="K205" s="413"/>
    </row>
    <row r="206" spans="1:11" s="122" customFormat="1">
      <c r="A206" s="395"/>
      <c r="B206" s="311" t="s">
        <v>1002</v>
      </c>
      <c r="C206" s="411" t="s">
        <v>1035</v>
      </c>
      <c r="D206" s="172"/>
      <c r="E206" s="173"/>
      <c r="F206" s="173"/>
      <c r="G206" s="173"/>
      <c r="H206" s="166">
        <v>1540</v>
      </c>
      <c r="I206" s="166">
        <v>1540</v>
      </c>
      <c r="J206" s="166">
        <f t="shared" si="3"/>
        <v>1540</v>
      </c>
      <c r="K206" s="413"/>
    </row>
    <row r="207" spans="1:11" s="122" customFormat="1">
      <c r="A207" s="395"/>
      <c r="B207" s="311" t="s">
        <v>1003</v>
      </c>
      <c r="C207" s="411" t="s">
        <v>1035</v>
      </c>
      <c r="D207" s="172"/>
      <c r="E207" s="173"/>
      <c r="F207" s="173"/>
      <c r="G207" s="173"/>
      <c r="H207" s="166">
        <v>1650</v>
      </c>
      <c r="I207" s="166">
        <v>1650</v>
      </c>
      <c r="J207" s="166">
        <f t="shared" si="3"/>
        <v>1650</v>
      </c>
      <c r="K207" s="413"/>
    </row>
    <row r="208" spans="1:11">
      <c r="A208" s="125"/>
      <c r="B208" s="410" t="s">
        <v>1038</v>
      </c>
      <c r="C208" s="411" t="s">
        <v>1035</v>
      </c>
      <c r="D208" s="125"/>
      <c r="E208" s="414"/>
      <c r="F208" s="414"/>
      <c r="G208" s="414"/>
      <c r="H208" s="166">
        <v>1760</v>
      </c>
      <c r="I208" s="166">
        <v>1760</v>
      </c>
      <c r="J208" s="166">
        <f t="shared" si="3"/>
        <v>1760</v>
      </c>
      <c r="K208" s="139"/>
    </row>
    <row r="209" spans="1:11">
      <c r="A209" s="125"/>
      <c r="B209" s="410" t="s">
        <v>1039</v>
      </c>
      <c r="C209" s="411" t="s">
        <v>1035</v>
      </c>
      <c r="D209" s="125"/>
      <c r="E209" s="414"/>
      <c r="F209" s="414"/>
      <c r="G209" s="414"/>
      <c r="H209" s="166">
        <v>2475</v>
      </c>
      <c r="I209" s="166">
        <v>2475</v>
      </c>
      <c r="J209" s="166">
        <f t="shared" si="3"/>
        <v>2475</v>
      </c>
      <c r="K209" s="139"/>
    </row>
    <row r="210" spans="1:11">
      <c r="A210" s="125"/>
      <c r="B210" s="410" t="s">
        <v>1005</v>
      </c>
      <c r="C210" s="411" t="s">
        <v>1035</v>
      </c>
      <c r="D210" s="125"/>
      <c r="E210" s="414"/>
      <c r="F210" s="414"/>
      <c r="G210" s="414"/>
      <c r="H210" s="166"/>
      <c r="I210" s="166"/>
      <c r="J210" s="166">
        <f t="shared" si="3"/>
        <v>0</v>
      </c>
      <c r="K210" s="139"/>
    </row>
    <row r="211" spans="1:11">
      <c r="A211" s="125"/>
      <c r="B211" s="410" t="s">
        <v>1040</v>
      </c>
      <c r="C211" s="411" t="s">
        <v>1035</v>
      </c>
      <c r="D211" s="125"/>
      <c r="E211" s="414"/>
      <c r="F211" s="414"/>
      <c r="G211" s="414"/>
      <c r="H211" s="166">
        <v>2728</v>
      </c>
      <c r="I211" s="166">
        <v>2728</v>
      </c>
      <c r="J211" s="166">
        <f t="shared" si="3"/>
        <v>2728</v>
      </c>
      <c r="K211" s="139"/>
    </row>
    <row r="212" spans="1:11">
      <c r="A212" s="125">
        <v>27</v>
      </c>
      <c r="B212" s="391" t="s">
        <v>1041</v>
      </c>
      <c r="C212" s="125"/>
      <c r="D212" s="125"/>
      <c r="E212" s="414"/>
      <c r="F212" s="414"/>
      <c r="G212" s="414"/>
      <c r="H212" s="166"/>
      <c r="I212" s="166"/>
      <c r="J212" s="166">
        <f t="shared" si="3"/>
        <v>0</v>
      </c>
      <c r="K212" s="139"/>
    </row>
    <row r="213" spans="1:11">
      <c r="A213" s="125"/>
      <c r="B213" s="410" t="s">
        <v>1015</v>
      </c>
      <c r="C213" s="411" t="s">
        <v>1035</v>
      </c>
      <c r="D213" s="125"/>
      <c r="E213" s="414"/>
      <c r="F213" s="414"/>
      <c r="G213" s="414"/>
      <c r="H213" s="166">
        <v>300</v>
      </c>
      <c r="I213" s="166">
        <v>300</v>
      </c>
      <c r="J213" s="166">
        <f t="shared" si="3"/>
        <v>300</v>
      </c>
      <c r="K213" s="139"/>
    </row>
    <row r="214" spans="1:11">
      <c r="A214" s="125"/>
      <c r="B214" s="410" t="s">
        <v>1029</v>
      </c>
      <c r="C214" s="411" t="s">
        <v>1035</v>
      </c>
      <c r="D214" s="125"/>
      <c r="E214" s="414"/>
      <c r="F214" s="414"/>
      <c r="G214" s="414"/>
      <c r="H214" s="166">
        <v>450</v>
      </c>
      <c r="I214" s="166">
        <v>450</v>
      </c>
      <c r="J214" s="166">
        <f t="shared" si="3"/>
        <v>450</v>
      </c>
      <c r="K214" s="139"/>
    </row>
    <row r="215" spans="1:11">
      <c r="A215" s="125"/>
      <c r="B215" s="410" t="s">
        <v>1042</v>
      </c>
      <c r="C215" s="411" t="s">
        <v>1035</v>
      </c>
      <c r="D215" s="125"/>
      <c r="E215" s="414"/>
      <c r="F215" s="414"/>
      <c r="G215" s="414"/>
      <c r="H215" s="166">
        <v>750</v>
      </c>
      <c r="I215" s="166">
        <v>750</v>
      </c>
      <c r="J215" s="166">
        <f t="shared" si="3"/>
        <v>750</v>
      </c>
      <c r="K215" s="139"/>
    </row>
    <row r="216" spans="1:11">
      <c r="A216" s="125"/>
      <c r="B216" s="410" t="s">
        <v>1043</v>
      </c>
      <c r="C216" s="411" t="s">
        <v>1035</v>
      </c>
      <c r="D216" s="125"/>
      <c r="E216" s="414"/>
      <c r="F216" s="414"/>
      <c r="G216" s="414"/>
      <c r="H216" s="166">
        <v>1250</v>
      </c>
      <c r="I216" s="166">
        <v>1250</v>
      </c>
      <c r="J216" s="166">
        <f t="shared" si="3"/>
        <v>1250</v>
      </c>
      <c r="K216" s="139"/>
    </row>
    <row r="217" spans="1:11">
      <c r="A217" s="125"/>
      <c r="B217" s="410" t="s">
        <v>1044</v>
      </c>
      <c r="C217" s="411" t="s">
        <v>1035</v>
      </c>
      <c r="D217" s="125"/>
      <c r="E217" s="414"/>
      <c r="F217" s="414"/>
      <c r="G217" s="414"/>
      <c r="H217" s="166">
        <v>1750</v>
      </c>
      <c r="I217" s="166">
        <v>1750</v>
      </c>
      <c r="J217" s="166">
        <f t="shared" si="3"/>
        <v>1750</v>
      </c>
      <c r="K217" s="139"/>
    </row>
    <row r="218" spans="1:11">
      <c r="A218" s="125"/>
      <c r="B218" s="410" t="s">
        <v>1045</v>
      </c>
      <c r="C218" s="411" t="s">
        <v>1035</v>
      </c>
      <c r="D218" s="125"/>
      <c r="E218" s="414"/>
      <c r="F218" s="414"/>
      <c r="G218" s="414"/>
      <c r="H218" s="166">
        <v>2350</v>
      </c>
      <c r="I218" s="166">
        <v>2350</v>
      </c>
      <c r="J218" s="166">
        <f t="shared" si="3"/>
        <v>2350</v>
      </c>
      <c r="K218" s="139"/>
    </row>
    <row r="219" spans="1:11">
      <c r="A219" s="125"/>
      <c r="B219" s="410" t="s">
        <v>1004</v>
      </c>
      <c r="C219" s="411" t="s">
        <v>1035</v>
      </c>
      <c r="D219" s="125"/>
      <c r="E219" s="414"/>
      <c r="F219" s="414"/>
      <c r="G219" s="414"/>
      <c r="H219" s="166">
        <v>5500</v>
      </c>
      <c r="I219" s="166">
        <v>5500</v>
      </c>
      <c r="J219" s="166">
        <f t="shared" si="3"/>
        <v>5500</v>
      </c>
      <c r="K219" s="139"/>
    </row>
    <row r="220" spans="1:11">
      <c r="A220" s="125">
        <v>28</v>
      </c>
      <c r="B220" s="391" t="s">
        <v>1046</v>
      </c>
      <c r="C220" s="125"/>
      <c r="D220" s="125"/>
      <c r="E220" s="414"/>
      <c r="F220" s="414"/>
      <c r="G220" s="414"/>
      <c r="H220" s="166"/>
      <c r="I220" s="166"/>
      <c r="J220" s="166">
        <f t="shared" si="3"/>
        <v>0</v>
      </c>
      <c r="K220" s="139"/>
    </row>
    <row r="221" spans="1:11" ht="15.75">
      <c r="A221" s="125"/>
      <c r="B221" s="410" t="s">
        <v>1047</v>
      </c>
      <c r="C221" s="411" t="s">
        <v>1035</v>
      </c>
      <c r="D221" s="125"/>
      <c r="E221" s="414"/>
      <c r="F221" s="414"/>
      <c r="G221" s="414"/>
      <c r="H221" s="166">
        <v>250</v>
      </c>
      <c r="I221" s="166">
        <v>250</v>
      </c>
      <c r="J221" s="166">
        <f t="shared" si="3"/>
        <v>250</v>
      </c>
      <c r="K221" s="139"/>
    </row>
    <row r="222" spans="1:11">
      <c r="A222" s="125"/>
      <c r="B222" s="410" t="s">
        <v>1048</v>
      </c>
      <c r="C222" s="411" t="s">
        <v>1035</v>
      </c>
      <c r="D222" s="125"/>
      <c r="E222" s="414"/>
      <c r="F222" s="414"/>
      <c r="G222" s="414"/>
      <c r="H222" s="166">
        <v>250</v>
      </c>
      <c r="I222" s="166">
        <v>250</v>
      </c>
      <c r="J222" s="166">
        <f t="shared" si="3"/>
        <v>250</v>
      </c>
      <c r="K222" s="139"/>
    </row>
    <row r="223" spans="1:11" ht="15.75">
      <c r="A223" s="125"/>
      <c r="B223" s="410" t="s">
        <v>1049</v>
      </c>
      <c r="C223" s="411" t="s">
        <v>1035</v>
      </c>
      <c r="D223" s="125"/>
      <c r="E223" s="414"/>
      <c r="F223" s="414"/>
      <c r="G223" s="414"/>
      <c r="H223" s="166">
        <v>275</v>
      </c>
      <c r="I223" s="166">
        <v>275</v>
      </c>
      <c r="J223" s="166">
        <f t="shared" si="3"/>
        <v>275</v>
      </c>
      <c r="K223" s="139"/>
    </row>
    <row r="224" spans="1:11">
      <c r="A224" s="125"/>
      <c r="B224" s="410" t="s">
        <v>1050</v>
      </c>
      <c r="C224" s="411" t="s">
        <v>1035</v>
      </c>
      <c r="D224" s="125"/>
      <c r="E224" s="414"/>
      <c r="F224" s="414"/>
      <c r="G224" s="414"/>
      <c r="H224" s="166">
        <v>350</v>
      </c>
      <c r="I224" s="166">
        <v>350</v>
      </c>
      <c r="J224" s="166">
        <f t="shared" si="3"/>
        <v>350</v>
      </c>
      <c r="K224" s="139"/>
    </row>
    <row r="225" spans="1:11">
      <c r="A225" s="125"/>
      <c r="B225" s="410" t="s">
        <v>1051</v>
      </c>
      <c r="C225" s="411" t="s">
        <v>1035</v>
      </c>
      <c r="D225" s="125"/>
      <c r="E225" s="414"/>
      <c r="F225" s="414"/>
      <c r="G225" s="414"/>
      <c r="H225" s="166">
        <v>400</v>
      </c>
      <c r="I225" s="166">
        <v>400</v>
      </c>
      <c r="J225" s="166">
        <f t="shared" si="3"/>
        <v>400</v>
      </c>
      <c r="K225" s="139"/>
    </row>
    <row r="226" spans="1:11">
      <c r="A226" s="125">
        <v>29</v>
      </c>
      <c r="B226" s="415" t="s">
        <v>1052</v>
      </c>
      <c r="C226" s="411"/>
      <c r="D226" s="125"/>
      <c r="E226" s="414"/>
      <c r="F226" s="414"/>
      <c r="G226" s="414"/>
      <c r="H226" s="166"/>
      <c r="I226" s="166"/>
      <c r="J226" s="166">
        <f t="shared" si="3"/>
        <v>0</v>
      </c>
      <c r="K226" s="139"/>
    </row>
    <row r="227" spans="1:11">
      <c r="A227" s="125"/>
      <c r="B227" s="416" t="s">
        <v>1053</v>
      </c>
      <c r="C227" s="411" t="s">
        <v>992</v>
      </c>
      <c r="D227" s="125"/>
      <c r="E227" s="414"/>
      <c r="F227" s="414"/>
      <c r="G227" s="414"/>
      <c r="H227" s="166">
        <v>936</v>
      </c>
      <c r="I227" s="166">
        <v>936</v>
      </c>
      <c r="J227" s="166">
        <f t="shared" si="3"/>
        <v>936</v>
      </c>
      <c r="K227" s="139"/>
    </row>
    <row r="228" spans="1:11">
      <c r="A228" s="125"/>
      <c r="B228" s="416" t="s">
        <v>1054</v>
      </c>
      <c r="C228" s="411" t="s">
        <v>992</v>
      </c>
      <c r="D228" s="125"/>
      <c r="E228" s="414"/>
      <c r="F228" s="414"/>
      <c r="G228" s="414"/>
      <c r="H228" s="166">
        <v>1120</v>
      </c>
      <c r="I228" s="166">
        <v>1120</v>
      </c>
      <c r="J228" s="166">
        <f t="shared" si="3"/>
        <v>1120</v>
      </c>
      <c r="K228" s="139"/>
    </row>
    <row r="229" spans="1:11">
      <c r="A229" s="125"/>
      <c r="B229" s="416" t="s">
        <v>1055</v>
      </c>
      <c r="C229" s="411" t="s">
        <v>992</v>
      </c>
      <c r="D229" s="125"/>
      <c r="E229" s="414"/>
      <c r="F229" s="414"/>
      <c r="G229" s="414"/>
      <c r="H229" s="166">
        <v>984</v>
      </c>
      <c r="I229" s="166">
        <v>984</v>
      </c>
      <c r="J229" s="166">
        <f t="shared" si="3"/>
        <v>984</v>
      </c>
      <c r="K229" s="139"/>
    </row>
    <row r="230" spans="1:11">
      <c r="A230" s="125"/>
      <c r="B230" s="416" t="s">
        <v>1056</v>
      </c>
      <c r="C230" s="411" t="s">
        <v>992</v>
      </c>
      <c r="D230" s="125"/>
      <c r="E230" s="414"/>
      <c r="F230" s="414"/>
      <c r="G230" s="414"/>
      <c r="H230" s="166">
        <v>1170</v>
      </c>
      <c r="I230" s="166">
        <v>1170</v>
      </c>
      <c r="J230" s="166">
        <f t="shared" si="3"/>
        <v>1170</v>
      </c>
      <c r="K230" s="139"/>
    </row>
    <row r="231" spans="1:11">
      <c r="A231" s="125"/>
      <c r="B231" s="416" t="s">
        <v>1057</v>
      </c>
      <c r="C231" s="411" t="s">
        <v>992</v>
      </c>
      <c r="D231" s="125"/>
      <c r="E231" s="414"/>
      <c r="F231" s="414"/>
      <c r="G231" s="414"/>
      <c r="H231" s="166">
        <v>1300</v>
      </c>
      <c r="I231" s="166">
        <v>1300</v>
      </c>
      <c r="J231" s="166">
        <f t="shared" si="3"/>
        <v>1300</v>
      </c>
      <c r="K231" s="139"/>
    </row>
    <row r="232" spans="1:11">
      <c r="A232" s="125"/>
      <c r="B232" s="416" t="s">
        <v>1058</v>
      </c>
      <c r="C232" s="411" t="s">
        <v>992</v>
      </c>
      <c r="D232" s="125"/>
      <c r="E232" s="414"/>
      <c r="F232" s="414"/>
      <c r="G232" s="414"/>
      <c r="H232" s="166">
        <v>1012</v>
      </c>
      <c r="I232" s="166">
        <v>1012</v>
      </c>
      <c r="J232" s="166">
        <f t="shared" si="3"/>
        <v>1012</v>
      </c>
      <c r="K232" s="139"/>
    </row>
    <row r="233" spans="1:11">
      <c r="A233" s="125"/>
      <c r="B233" s="416" t="s">
        <v>1059</v>
      </c>
      <c r="C233" s="411" t="s">
        <v>992</v>
      </c>
      <c r="D233" s="125"/>
      <c r="E233" s="414"/>
      <c r="F233" s="414"/>
      <c r="G233" s="414"/>
      <c r="H233" s="166">
        <v>1196</v>
      </c>
      <c r="I233" s="166">
        <v>1196</v>
      </c>
      <c r="J233" s="166">
        <f t="shared" si="3"/>
        <v>1196</v>
      </c>
      <c r="K233" s="139"/>
    </row>
    <row r="234" spans="1:11">
      <c r="A234" s="125"/>
      <c r="B234" s="416" t="s">
        <v>1060</v>
      </c>
      <c r="C234" s="411" t="s">
        <v>992</v>
      </c>
      <c r="D234" s="125"/>
      <c r="E234" s="414"/>
      <c r="F234" s="414"/>
      <c r="G234" s="414"/>
      <c r="H234" s="166">
        <v>1328</v>
      </c>
      <c r="I234" s="166">
        <v>1328</v>
      </c>
      <c r="J234" s="166">
        <f t="shared" si="3"/>
        <v>1328</v>
      </c>
      <c r="K234" s="139"/>
    </row>
    <row r="235" spans="1:11">
      <c r="A235" s="125"/>
      <c r="B235" s="416" t="s">
        <v>1061</v>
      </c>
      <c r="C235" s="411" t="s">
        <v>992</v>
      </c>
      <c r="D235" s="125"/>
      <c r="E235" s="414"/>
      <c r="F235" s="414"/>
      <c r="G235" s="414"/>
      <c r="H235" s="166">
        <v>1508</v>
      </c>
      <c r="I235" s="166">
        <v>1508</v>
      </c>
      <c r="J235" s="166">
        <f t="shared" si="3"/>
        <v>1508</v>
      </c>
      <c r="K235" s="139"/>
    </row>
    <row r="236" spans="1:11">
      <c r="A236" s="125"/>
      <c r="B236" s="416" t="s">
        <v>1062</v>
      </c>
      <c r="C236" s="411" t="s">
        <v>992</v>
      </c>
      <c r="D236" s="125"/>
      <c r="E236" s="414"/>
      <c r="F236" s="414"/>
      <c r="G236" s="414"/>
      <c r="H236" s="166">
        <v>1344</v>
      </c>
      <c r="I236" s="166">
        <v>1344</v>
      </c>
      <c r="J236" s="166">
        <f t="shared" si="3"/>
        <v>1344</v>
      </c>
      <c r="K236" s="139"/>
    </row>
    <row r="237" spans="1:11">
      <c r="A237" s="125"/>
      <c r="B237" s="416" t="s">
        <v>1063</v>
      </c>
      <c r="C237" s="411" t="s">
        <v>992</v>
      </c>
      <c r="D237" s="125"/>
      <c r="E237" s="414"/>
      <c r="F237" s="414"/>
      <c r="G237" s="414"/>
      <c r="H237" s="166">
        <v>1528</v>
      </c>
      <c r="I237" s="166">
        <v>1528</v>
      </c>
      <c r="J237" s="166">
        <f t="shared" si="3"/>
        <v>1528</v>
      </c>
      <c r="K237" s="139"/>
    </row>
    <row r="238" spans="1:11">
      <c r="A238" s="125"/>
      <c r="B238" s="416" t="s">
        <v>1064</v>
      </c>
      <c r="C238" s="411" t="s">
        <v>992</v>
      </c>
      <c r="D238" s="125"/>
      <c r="E238" s="414"/>
      <c r="F238" s="414"/>
      <c r="G238" s="414"/>
      <c r="H238" s="166">
        <v>1660</v>
      </c>
      <c r="I238" s="166">
        <v>1660</v>
      </c>
      <c r="J238" s="166">
        <f t="shared" si="3"/>
        <v>1660</v>
      </c>
      <c r="K238" s="139"/>
    </row>
    <row r="239" spans="1:11">
      <c r="A239" s="125"/>
      <c r="B239" s="416" t="s">
        <v>1065</v>
      </c>
      <c r="C239" s="411" t="s">
        <v>992</v>
      </c>
      <c r="D239" s="125"/>
      <c r="E239" s="414"/>
      <c r="F239" s="414"/>
      <c r="G239" s="414"/>
      <c r="H239" s="166">
        <v>1840</v>
      </c>
      <c r="I239" s="166">
        <v>1840</v>
      </c>
      <c r="J239" s="166">
        <f t="shared" si="3"/>
        <v>1840</v>
      </c>
      <c r="K239" s="139"/>
    </row>
    <row r="240" spans="1:11">
      <c r="A240" s="125"/>
      <c r="B240" s="416" t="s">
        <v>1066</v>
      </c>
      <c r="C240" s="411" t="s">
        <v>992</v>
      </c>
      <c r="D240" s="125"/>
      <c r="E240" s="414"/>
      <c r="F240" s="414"/>
      <c r="G240" s="414"/>
      <c r="H240" s="166">
        <v>2208</v>
      </c>
      <c r="I240" s="166">
        <v>2208</v>
      </c>
      <c r="J240" s="166">
        <f t="shared" si="3"/>
        <v>2208</v>
      </c>
      <c r="K240" s="139"/>
    </row>
    <row r="241" spans="1:11">
      <c r="A241" s="125"/>
      <c r="B241" s="416" t="s">
        <v>1067</v>
      </c>
      <c r="C241" s="411" t="s">
        <v>992</v>
      </c>
      <c r="D241" s="125"/>
      <c r="E241" s="414"/>
      <c r="F241" s="414"/>
      <c r="G241" s="414"/>
      <c r="H241" s="166">
        <v>1456</v>
      </c>
      <c r="I241" s="166">
        <v>1456</v>
      </c>
      <c r="J241" s="166">
        <f t="shared" si="3"/>
        <v>1456</v>
      </c>
      <c r="K241" s="139"/>
    </row>
    <row r="242" spans="1:11">
      <c r="A242" s="125"/>
      <c r="B242" s="416" t="s">
        <v>1068</v>
      </c>
      <c r="C242" s="411" t="s">
        <v>992</v>
      </c>
      <c r="D242" s="125"/>
      <c r="E242" s="414"/>
      <c r="F242" s="414"/>
      <c r="G242" s="414"/>
      <c r="H242" s="166">
        <v>1640</v>
      </c>
      <c r="I242" s="166">
        <v>1640</v>
      </c>
      <c r="J242" s="166">
        <f t="shared" si="3"/>
        <v>1640</v>
      </c>
      <c r="K242" s="139"/>
    </row>
    <row r="243" spans="1:11">
      <c r="A243" s="125"/>
      <c r="B243" s="416" t="s">
        <v>1069</v>
      </c>
      <c r="C243" s="411" t="s">
        <v>992</v>
      </c>
      <c r="D243" s="125"/>
      <c r="E243" s="414"/>
      <c r="F243" s="414"/>
      <c r="G243" s="414"/>
      <c r="H243" s="166">
        <v>1772</v>
      </c>
      <c r="I243" s="166">
        <v>1772</v>
      </c>
      <c r="J243" s="166">
        <f t="shared" si="3"/>
        <v>1772</v>
      </c>
      <c r="K243" s="139"/>
    </row>
    <row r="244" spans="1:11">
      <c r="A244" s="125"/>
      <c r="B244" s="416" t="s">
        <v>1070</v>
      </c>
      <c r="C244" s="411" t="s">
        <v>992</v>
      </c>
      <c r="D244" s="125"/>
      <c r="E244" s="414"/>
      <c r="F244" s="414"/>
      <c r="G244" s="414"/>
      <c r="H244" s="166">
        <v>1992</v>
      </c>
      <c r="I244" s="166">
        <v>1992</v>
      </c>
      <c r="J244" s="166">
        <f t="shared" si="3"/>
        <v>1992</v>
      </c>
      <c r="K244" s="139"/>
    </row>
    <row r="245" spans="1:11">
      <c r="A245" s="125"/>
      <c r="B245" s="416" t="s">
        <v>1071</v>
      </c>
      <c r="C245" s="411" t="s">
        <v>992</v>
      </c>
      <c r="D245" s="125"/>
      <c r="E245" s="414"/>
      <c r="F245" s="414"/>
      <c r="G245" s="414"/>
      <c r="H245" s="166">
        <v>2320</v>
      </c>
      <c r="I245" s="166">
        <v>2320</v>
      </c>
      <c r="J245" s="166">
        <f t="shared" si="3"/>
        <v>2320</v>
      </c>
      <c r="K245" s="139"/>
    </row>
    <row r="246" spans="1:11">
      <c r="A246" s="125"/>
      <c r="B246" s="416" t="s">
        <v>1072</v>
      </c>
      <c r="C246" s="411" t="s">
        <v>992</v>
      </c>
      <c r="D246" s="125"/>
      <c r="E246" s="414"/>
      <c r="F246" s="414"/>
      <c r="G246" s="414"/>
      <c r="H246" s="166">
        <v>2462</v>
      </c>
      <c r="I246" s="166">
        <v>2462</v>
      </c>
      <c r="J246" s="166">
        <f t="shared" si="3"/>
        <v>2462</v>
      </c>
      <c r="K246" s="139"/>
    </row>
    <row r="247" spans="1:11">
      <c r="A247" s="125"/>
      <c r="B247" s="416" t="s">
        <v>1073</v>
      </c>
      <c r="C247" s="411" t="s">
        <v>992</v>
      </c>
      <c r="D247" s="125"/>
      <c r="E247" s="414"/>
      <c r="F247" s="414"/>
      <c r="G247" s="414"/>
      <c r="H247" s="166">
        <v>1540</v>
      </c>
      <c r="I247" s="166">
        <v>1540</v>
      </c>
      <c r="J247" s="166">
        <f t="shared" si="3"/>
        <v>1540</v>
      </c>
      <c r="K247" s="139"/>
    </row>
    <row r="248" spans="1:11">
      <c r="A248" s="125"/>
      <c r="B248" s="416" t="s">
        <v>1074</v>
      </c>
      <c r="C248" s="411" t="s">
        <v>992</v>
      </c>
      <c r="D248" s="125"/>
      <c r="E248" s="414"/>
      <c r="F248" s="414"/>
      <c r="G248" s="414"/>
      <c r="H248" s="166">
        <v>1724</v>
      </c>
      <c r="I248" s="166">
        <v>1724</v>
      </c>
      <c r="J248" s="166">
        <f t="shared" si="3"/>
        <v>1724</v>
      </c>
      <c r="K248" s="139"/>
    </row>
    <row r="249" spans="1:11">
      <c r="A249" s="125"/>
      <c r="B249" s="416" t="s">
        <v>1075</v>
      </c>
      <c r="C249" s="411" t="s">
        <v>992</v>
      </c>
      <c r="D249" s="125"/>
      <c r="E249" s="414"/>
      <c r="F249" s="414"/>
      <c r="G249" s="414"/>
      <c r="H249" s="166">
        <v>1856</v>
      </c>
      <c r="I249" s="166">
        <v>1856</v>
      </c>
      <c r="J249" s="166">
        <f t="shared" si="3"/>
        <v>1856</v>
      </c>
      <c r="K249" s="139"/>
    </row>
    <row r="250" spans="1:11">
      <c r="A250" s="125"/>
      <c r="B250" s="416" t="s">
        <v>1076</v>
      </c>
      <c r="C250" s="411" t="s">
        <v>992</v>
      </c>
      <c r="D250" s="125"/>
      <c r="E250" s="414"/>
      <c r="F250" s="414"/>
      <c r="G250" s="414"/>
      <c r="H250" s="166">
        <v>2036</v>
      </c>
      <c r="I250" s="166">
        <v>2036</v>
      </c>
      <c r="J250" s="166">
        <f t="shared" si="3"/>
        <v>2036</v>
      </c>
      <c r="K250" s="139"/>
    </row>
    <row r="251" spans="1:11">
      <c r="A251" s="125"/>
      <c r="B251" s="416" t="s">
        <v>1077</v>
      </c>
      <c r="C251" s="411" t="s">
        <v>992</v>
      </c>
      <c r="D251" s="125"/>
      <c r="E251" s="414"/>
      <c r="F251" s="414"/>
      <c r="G251" s="414"/>
      <c r="H251" s="166">
        <v>2404</v>
      </c>
      <c r="I251" s="166">
        <v>2404</v>
      </c>
      <c r="J251" s="166">
        <f t="shared" si="3"/>
        <v>2404</v>
      </c>
      <c r="K251" s="139"/>
    </row>
    <row r="252" spans="1:11">
      <c r="A252" s="125"/>
      <c r="B252" s="416" t="s">
        <v>1078</v>
      </c>
      <c r="C252" s="411" t="s">
        <v>992</v>
      </c>
      <c r="D252" s="125"/>
      <c r="E252" s="414"/>
      <c r="F252" s="414"/>
      <c r="G252" s="414"/>
      <c r="H252" s="166">
        <v>2656</v>
      </c>
      <c r="I252" s="166">
        <v>2656</v>
      </c>
      <c r="J252" s="166">
        <f t="shared" si="3"/>
        <v>2656</v>
      </c>
      <c r="K252" s="139"/>
    </row>
    <row r="253" spans="1:11">
      <c r="A253" s="125"/>
      <c r="B253" s="416" t="s">
        <v>1079</v>
      </c>
      <c r="C253" s="411" t="s">
        <v>992</v>
      </c>
      <c r="D253" s="125"/>
      <c r="E253" s="414"/>
      <c r="F253" s="414"/>
      <c r="G253" s="414"/>
      <c r="H253" s="166">
        <v>3304</v>
      </c>
      <c r="I253" s="166">
        <v>3304</v>
      </c>
      <c r="J253" s="166">
        <f t="shared" si="3"/>
        <v>3304</v>
      </c>
      <c r="K253" s="139"/>
    </row>
    <row r="254" spans="1:11">
      <c r="A254" s="125"/>
      <c r="B254" s="416" t="s">
        <v>1080</v>
      </c>
      <c r="C254" s="411" t="s">
        <v>992</v>
      </c>
      <c r="D254" s="125"/>
      <c r="E254" s="414"/>
      <c r="F254" s="414"/>
      <c r="G254" s="414"/>
      <c r="H254" s="166">
        <v>1644</v>
      </c>
      <c r="I254" s="166">
        <v>1644</v>
      </c>
      <c r="J254" s="166">
        <f t="shared" si="3"/>
        <v>1644</v>
      </c>
      <c r="K254" s="139"/>
    </row>
    <row r="255" spans="1:11">
      <c r="A255" s="125"/>
      <c r="B255" s="416" t="s">
        <v>1081</v>
      </c>
      <c r="C255" s="411" t="s">
        <v>992</v>
      </c>
      <c r="D255" s="125"/>
      <c r="E255" s="414"/>
      <c r="F255" s="414"/>
      <c r="G255" s="414"/>
      <c r="H255" s="166">
        <v>1828</v>
      </c>
      <c r="I255" s="166">
        <v>1828</v>
      </c>
      <c r="J255" s="166">
        <f t="shared" si="3"/>
        <v>1828</v>
      </c>
      <c r="K255" s="139"/>
    </row>
    <row r="256" spans="1:11">
      <c r="A256" s="125"/>
      <c r="B256" s="416" t="s">
        <v>1082</v>
      </c>
      <c r="C256" s="411" t="s">
        <v>992</v>
      </c>
      <c r="D256" s="125"/>
      <c r="E256" s="414"/>
      <c r="F256" s="414"/>
      <c r="G256" s="414"/>
      <c r="H256" s="166">
        <v>1960</v>
      </c>
      <c r="I256" s="166">
        <v>1960</v>
      </c>
      <c r="J256" s="166">
        <f t="shared" si="3"/>
        <v>1960</v>
      </c>
      <c r="K256" s="139"/>
    </row>
    <row r="257" spans="1:11">
      <c r="A257" s="125"/>
      <c r="B257" s="416" t="s">
        <v>1083</v>
      </c>
      <c r="C257" s="411" t="s">
        <v>992</v>
      </c>
      <c r="D257" s="125"/>
      <c r="E257" s="414"/>
      <c r="F257" s="414"/>
      <c r="G257" s="414"/>
      <c r="H257" s="166">
        <v>2140</v>
      </c>
      <c r="I257" s="166">
        <v>2140</v>
      </c>
      <c r="J257" s="166">
        <f t="shared" si="3"/>
        <v>2140</v>
      </c>
      <c r="K257" s="139"/>
    </row>
    <row r="258" spans="1:11">
      <c r="A258" s="125"/>
      <c r="B258" s="416" t="s">
        <v>1084</v>
      </c>
      <c r="C258" s="411" t="s">
        <v>992</v>
      </c>
      <c r="D258" s="125"/>
      <c r="E258" s="414"/>
      <c r="F258" s="414"/>
      <c r="G258" s="414"/>
      <c r="H258" s="166">
        <v>2508</v>
      </c>
      <c r="I258" s="166">
        <v>2508</v>
      </c>
      <c r="J258" s="166">
        <f t="shared" si="3"/>
        <v>2508</v>
      </c>
      <c r="K258" s="139"/>
    </row>
    <row r="259" spans="1:11">
      <c r="A259" s="125"/>
      <c r="B259" s="416" t="s">
        <v>1085</v>
      </c>
      <c r="C259" s="411" t="s">
        <v>992</v>
      </c>
      <c r="D259" s="125"/>
      <c r="E259" s="414"/>
      <c r="F259" s="414"/>
      <c r="G259" s="414"/>
      <c r="H259" s="166">
        <v>2760</v>
      </c>
      <c r="I259" s="166">
        <v>2760</v>
      </c>
      <c r="J259" s="166">
        <f t="shared" si="3"/>
        <v>2760</v>
      </c>
      <c r="K259" s="139"/>
    </row>
    <row r="260" spans="1:11">
      <c r="A260" s="125"/>
      <c r="B260" s="416" t="s">
        <v>1086</v>
      </c>
      <c r="C260" s="411" t="s">
        <v>992</v>
      </c>
      <c r="D260" s="125"/>
      <c r="E260" s="414"/>
      <c r="F260" s="414"/>
      <c r="G260" s="414"/>
      <c r="H260" s="166">
        <v>3408</v>
      </c>
      <c r="I260" s="166">
        <v>3408</v>
      </c>
      <c r="J260" s="166">
        <f t="shared" si="3"/>
        <v>3408</v>
      </c>
      <c r="K260" s="139"/>
    </row>
    <row r="261" spans="1:11">
      <c r="A261" s="125"/>
      <c r="B261" s="416" t="s">
        <v>1087</v>
      </c>
      <c r="C261" s="411" t="s">
        <v>992</v>
      </c>
      <c r="D261" s="125"/>
      <c r="E261" s="414"/>
      <c r="F261" s="414"/>
      <c r="G261" s="414"/>
      <c r="H261" s="166">
        <v>1748</v>
      </c>
      <c r="I261" s="166">
        <v>1748</v>
      </c>
      <c r="J261" s="166">
        <f t="shared" si="3"/>
        <v>1748</v>
      </c>
      <c r="K261" s="139"/>
    </row>
    <row r="262" spans="1:11">
      <c r="A262" s="125"/>
      <c r="B262" s="416" t="s">
        <v>1088</v>
      </c>
      <c r="C262" s="411" t="s">
        <v>992</v>
      </c>
      <c r="D262" s="125"/>
      <c r="E262" s="414"/>
      <c r="F262" s="414"/>
      <c r="G262" s="414"/>
      <c r="H262" s="166">
        <v>1932</v>
      </c>
      <c r="I262" s="166">
        <v>1932</v>
      </c>
      <c r="J262" s="166">
        <f t="shared" ref="J262:J325" si="4">I262</f>
        <v>1932</v>
      </c>
      <c r="K262" s="139"/>
    </row>
    <row r="263" spans="1:11">
      <c r="A263" s="125"/>
      <c r="B263" s="416" t="s">
        <v>1089</v>
      </c>
      <c r="C263" s="411" t="s">
        <v>992</v>
      </c>
      <c r="D263" s="125"/>
      <c r="E263" s="414"/>
      <c r="F263" s="414"/>
      <c r="G263" s="414"/>
      <c r="H263" s="166">
        <v>2064</v>
      </c>
      <c r="I263" s="166">
        <v>2064</v>
      </c>
      <c r="J263" s="166">
        <f t="shared" si="4"/>
        <v>2064</v>
      </c>
      <c r="K263" s="139"/>
    </row>
    <row r="264" spans="1:11">
      <c r="A264" s="125"/>
      <c r="B264" s="416" t="s">
        <v>1090</v>
      </c>
      <c r="C264" s="411" t="s">
        <v>992</v>
      </c>
      <c r="D264" s="125"/>
      <c r="E264" s="414"/>
      <c r="F264" s="414"/>
      <c r="G264" s="414"/>
      <c r="H264" s="166">
        <v>2244</v>
      </c>
      <c r="I264" s="166">
        <v>2244</v>
      </c>
      <c r="J264" s="166">
        <f t="shared" si="4"/>
        <v>2244</v>
      </c>
      <c r="K264" s="139"/>
    </row>
    <row r="265" spans="1:11">
      <c r="A265" s="125"/>
      <c r="B265" s="416" t="s">
        <v>1091</v>
      </c>
      <c r="C265" s="411" t="s">
        <v>992</v>
      </c>
      <c r="D265" s="125"/>
      <c r="E265" s="414"/>
      <c r="F265" s="414"/>
      <c r="G265" s="414"/>
      <c r="H265" s="166">
        <v>2612</v>
      </c>
      <c r="I265" s="166">
        <v>2612</v>
      </c>
      <c r="J265" s="166">
        <f t="shared" si="4"/>
        <v>2612</v>
      </c>
      <c r="K265" s="139"/>
    </row>
    <row r="266" spans="1:11">
      <c r="A266" s="125"/>
      <c r="B266" s="416" t="s">
        <v>1092</v>
      </c>
      <c r="C266" s="411" t="s">
        <v>992</v>
      </c>
      <c r="D266" s="125"/>
      <c r="E266" s="414"/>
      <c r="F266" s="414"/>
      <c r="G266" s="414"/>
      <c r="H266" s="166">
        <v>2864</v>
      </c>
      <c r="I266" s="166">
        <v>2864</v>
      </c>
      <c r="J266" s="166">
        <f t="shared" si="4"/>
        <v>2864</v>
      </c>
      <c r="K266" s="139"/>
    </row>
    <row r="267" spans="1:11">
      <c r="A267" s="125"/>
      <c r="B267" s="416" t="s">
        <v>1093</v>
      </c>
      <c r="C267" s="411" t="s">
        <v>992</v>
      </c>
      <c r="D267" s="125"/>
      <c r="E267" s="414"/>
      <c r="F267" s="414"/>
      <c r="G267" s="414"/>
      <c r="H267" s="166">
        <v>3512</v>
      </c>
      <c r="I267" s="166">
        <v>3512</v>
      </c>
      <c r="J267" s="166">
        <f t="shared" si="4"/>
        <v>3512</v>
      </c>
      <c r="K267" s="139"/>
    </row>
    <row r="268" spans="1:11">
      <c r="A268" s="125"/>
      <c r="B268" s="416" t="s">
        <v>1094</v>
      </c>
      <c r="C268" s="411" t="s">
        <v>992</v>
      </c>
      <c r="D268" s="125"/>
      <c r="E268" s="414"/>
      <c r="F268" s="414"/>
      <c r="G268" s="414"/>
      <c r="H268" s="166">
        <v>1884</v>
      </c>
      <c r="I268" s="166">
        <v>1884</v>
      </c>
      <c r="J268" s="166">
        <f t="shared" si="4"/>
        <v>1884</v>
      </c>
      <c r="K268" s="139"/>
    </row>
    <row r="269" spans="1:11">
      <c r="A269" s="125"/>
      <c r="B269" s="416" t="s">
        <v>1095</v>
      </c>
      <c r="C269" s="411" t="s">
        <v>992</v>
      </c>
      <c r="D269" s="125"/>
      <c r="E269" s="414"/>
      <c r="F269" s="414"/>
      <c r="G269" s="414"/>
      <c r="H269" s="166">
        <v>2068</v>
      </c>
      <c r="I269" s="166">
        <v>2068</v>
      </c>
      <c r="J269" s="166">
        <f t="shared" si="4"/>
        <v>2068</v>
      </c>
      <c r="K269" s="139"/>
    </row>
    <row r="270" spans="1:11">
      <c r="A270" s="125"/>
      <c r="B270" s="416" t="s">
        <v>1096</v>
      </c>
      <c r="C270" s="411" t="s">
        <v>992</v>
      </c>
      <c r="D270" s="125"/>
      <c r="E270" s="414"/>
      <c r="F270" s="414"/>
      <c r="G270" s="414"/>
      <c r="H270" s="166">
        <v>2200</v>
      </c>
      <c r="I270" s="166">
        <v>2200</v>
      </c>
      <c r="J270" s="166">
        <f t="shared" si="4"/>
        <v>2200</v>
      </c>
      <c r="K270" s="139"/>
    </row>
    <row r="271" spans="1:11">
      <c r="A271" s="125"/>
      <c r="B271" s="416" t="s">
        <v>1097</v>
      </c>
      <c r="C271" s="411" t="s">
        <v>992</v>
      </c>
      <c r="D271" s="125"/>
      <c r="E271" s="414"/>
      <c r="F271" s="414"/>
      <c r="G271" s="414"/>
      <c r="H271" s="166">
        <v>2380</v>
      </c>
      <c r="I271" s="166">
        <v>2380</v>
      </c>
      <c r="J271" s="166">
        <f t="shared" si="4"/>
        <v>2380</v>
      </c>
      <c r="K271" s="139"/>
    </row>
    <row r="272" spans="1:11">
      <c r="A272" s="125"/>
      <c r="B272" s="416" t="s">
        <v>1098</v>
      </c>
      <c r="C272" s="411" t="s">
        <v>992</v>
      </c>
      <c r="D272" s="125"/>
      <c r="E272" s="414"/>
      <c r="F272" s="414"/>
      <c r="G272" s="414"/>
      <c r="H272" s="166">
        <v>2748</v>
      </c>
      <c r="I272" s="166">
        <v>2748</v>
      </c>
      <c r="J272" s="166">
        <f t="shared" si="4"/>
        <v>2748</v>
      </c>
      <c r="K272" s="139"/>
    </row>
    <row r="273" spans="1:11">
      <c r="A273" s="125"/>
      <c r="B273" s="416" t="s">
        <v>1099</v>
      </c>
      <c r="C273" s="411" t="s">
        <v>992</v>
      </c>
      <c r="D273" s="125"/>
      <c r="E273" s="414"/>
      <c r="F273" s="414"/>
      <c r="G273" s="414"/>
      <c r="H273" s="166">
        <v>3000</v>
      </c>
      <c r="I273" s="166">
        <v>3000</v>
      </c>
      <c r="J273" s="166">
        <f t="shared" si="4"/>
        <v>3000</v>
      </c>
      <c r="K273" s="139"/>
    </row>
    <row r="274" spans="1:11">
      <c r="A274" s="125"/>
      <c r="B274" s="416" t="s">
        <v>1100</v>
      </c>
      <c r="C274" s="411" t="s">
        <v>992</v>
      </c>
      <c r="D274" s="125"/>
      <c r="E274" s="414"/>
      <c r="F274" s="414"/>
      <c r="G274" s="414"/>
      <c r="H274" s="166">
        <v>3658</v>
      </c>
      <c r="I274" s="166">
        <v>3658</v>
      </c>
      <c r="J274" s="166">
        <f t="shared" si="4"/>
        <v>3658</v>
      </c>
      <c r="K274" s="139"/>
    </row>
    <row r="275" spans="1:11">
      <c r="A275" s="125"/>
      <c r="B275" s="416" t="s">
        <v>1101</v>
      </c>
      <c r="C275" s="411" t="s">
        <v>992</v>
      </c>
      <c r="D275" s="125"/>
      <c r="E275" s="414"/>
      <c r="F275" s="414"/>
      <c r="G275" s="414"/>
      <c r="H275" s="166">
        <v>1964</v>
      </c>
      <c r="I275" s="166">
        <v>1964</v>
      </c>
      <c r="J275" s="166">
        <f t="shared" si="4"/>
        <v>1964</v>
      </c>
      <c r="K275" s="139"/>
    </row>
    <row r="276" spans="1:11">
      <c r="A276" s="125"/>
      <c r="B276" s="416" t="s">
        <v>1102</v>
      </c>
      <c r="C276" s="411" t="s">
        <v>992</v>
      </c>
      <c r="D276" s="125"/>
      <c r="E276" s="414"/>
      <c r="F276" s="414"/>
      <c r="G276" s="414"/>
      <c r="H276" s="166">
        <v>2168</v>
      </c>
      <c r="I276" s="166">
        <v>2168</v>
      </c>
      <c r="J276" s="166">
        <f t="shared" si="4"/>
        <v>2168</v>
      </c>
      <c r="K276" s="139"/>
    </row>
    <row r="277" spans="1:11">
      <c r="A277" s="125"/>
      <c r="B277" s="416" t="s">
        <v>1103</v>
      </c>
      <c r="C277" s="411" t="s">
        <v>992</v>
      </c>
      <c r="D277" s="125"/>
      <c r="E277" s="414"/>
      <c r="F277" s="414"/>
      <c r="G277" s="414"/>
      <c r="H277" s="166">
        <v>2300</v>
      </c>
      <c r="I277" s="166">
        <v>2300</v>
      </c>
      <c r="J277" s="166">
        <f t="shared" si="4"/>
        <v>2300</v>
      </c>
      <c r="K277" s="139"/>
    </row>
    <row r="278" spans="1:11">
      <c r="A278" s="125"/>
      <c r="B278" s="416" t="s">
        <v>1104</v>
      </c>
      <c r="C278" s="411" t="s">
        <v>992</v>
      </c>
      <c r="D278" s="125"/>
      <c r="E278" s="414"/>
      <c r="F278" s="414"/>
      <c r="G278" s="414"/>
      <c r="H278" s="166">
        <v>2400</v>
      </c>
      <c r="I278" s="166">
        <v>2400</v>
      </c>
      <c r="J278" s="166">
        <f t="shared" si="4"/>
        <v>2400</v>
      </c>
      <c r="K278" s="139"/>
    </row>
    <row r="279" spans="1:11">
      <c r="A279" s="125"/>
      <c r="B279" s="416" t="s">
        <v>1105</v>
      </c>
      <c r="C279" s="411" t="s">
        <v>992</v>
      </c>
      <c r="D279" s="125"/>
      <c r="E279" s="414"/>
      <c r="F279" s="414"/>
      <c r="G279" s="414"/>
      <c r="H279" s="166">
        <v>2848</v>
      </c>
      <c r="I279" s="166">
        <v>2848</v>
      </c>
      <c r="J279" s="166">
        <f t="shared" si="4"/>
        <v>2848</v>
      </c>
      <c r="K279" s="139"/>
    </row>
    <row r="280" spans="1:11">
      <c r="A280" s="125"/>
      <c r="B280" s="416" t="s">
        <v>1106</v>
      </c>
      <c r="C280" s="411" t="s">
        <v>992</v>
      </c>
      <c r="D280" s="125"/>
      <c r="E280" s="414"/>
      <c r="F280" s="414"/>
      <c r="G280" s="414"/>
      <c r="H280" s="166">
        <v>3100</v>
      </c>
      <c r="I280" s="166">
        <v>3100</v>
      </c>
      <c r="J280" s="166">
        <f t="shared" si="4"/>
        <v>3100</v>
      </c>
      <c r="K280" s="139"/>
    </row>
    <row r="281" spans="1:11">
      <c r="A281" s="125"/>
      <c r="B281" s="416" t="s">
        <v>1107</v>
      </c>
      <c r="C281" s="411" t="s">
        <v>992</v>
      </c>
      <c r="D281" s="125"/>
      <c r="E281" s="414"/>
      <c r="F281" s="414"/>
      <c r="G281" s="414"/>
      <c r="H281" s="166">
        <v>3748</v>
      </c>
      <c r="I281" s="166">
        <v>3748</v>
      </c>
      <c r="J281" s="166">
        <f t="shared" si="4"/>
        <v>3748</v>
      </c>
      <c r="K281" s="139"/>
    </row>
    <row r="282" spans="1:11">
      <c r="A282" s="125"/>
      <c r="B282" s="416" t="s">
        <v>1108</v>
      </c>
      <c r="C282" s="411" t="s">
        <v>992</v>
      </c>
      <c r="D282" s="125"/>
      <c r="E282" s="414"/>
      <c r="F282" s="414"/>
      <c r="G282" s="414"/>
      <c r="H282" s="166">
        <v>2128</v>
      </c>
      <c r="I282" s="166">
        <v>2128</v>
      </c>
      <c r="J282" s="166">
        <f t="shared" si="4"/>
        <v>2128</v>
      </c>
      <c r="K282" s="139"/>
    </row>
    <row r="283" spans="1:11">
      <c r="A283" s="125"/>
      <c r="B283" s="416" t="s">
        <v>1109</v>
      </c>
      <c r="C283" s="411" t="s">
        <v>992</v>
      </c>
      <c r="D283" s="125"/>
      <c r="E283" s="414"/>
      <c r="F283" s="414"/>
      <c r="G283" s="414"/>
      <c r="H283" s="166">
        <v>2310</v>
      </c>
      <c r="I283" s="166">
        <v>2310</v>
      </c>
      <c r="J283" s="166">
        <f t="shared" si="4"/>
        <v>2310</v>
      </c>
      <c r="K283" s="139"/>
    </row>
    <row r="284" spans="1:11">
      <c r="A284" s="125"/>
      <c r="B284" s="416" t="s">
        <v>1110</v>
      </c>
      <c r="C284" s="411" t="s">
        <v>992</v>
      </c>
      <c r="D284" s="125"/>
      <c r="E284" s="414"/>
      <c r="F284" s="414"/>
      <c r="G284" s="414"/>
      <c r="H284" s="166">
        <v>2444</v>
      </c>
      <c r="I284" s="166">
        <v>2444</v>
      </c>
      <c r="J284" s="166">
        <f t="shared" si="4"/>
        <v>2444</v>
      </c>
      <c r="K284" s="139"/>
    </row>
    <row r="285" spans="1:11">
      <c r="A285" s="125"/>
      <c r="B285" s="416" t="s">
        <v>1111</v>
      </c>
      <c r="C285" s="411" t="s">
        <v>992</v>
      </c>
      <c r="D285" s="125"/>
      <c r="E285" s="414"/>
      <c r="F285" s="414"/>
      <c r="G285" s="414"/>
      <c r="H285" s="166">
        <v>2624</v>
      </c>
      <c r="I285" s="166">
        <v>2624</v>
      </c>
      <c r="J285" s="166">
        <f t="shared" si="4"/>
        <v>2624</v>
      </c>
      <c r="K285" s="139"/>
    </row>
    <row r="286" spans="1:11">
      <c r="A286" s="125"/>
      <c r="B286" s="416" t="s">
        <v>1112</v>
      </c>
      <c r="C286" s="411" t="s">
        <v>992</v>
      </c>
      <c r="D286" s="125"/>
      <c r="E286" s="414"/>
      <c r="F286" s="414"/>
      <c r="G286" s="414"/>
      <c r="H286" s="166">
        <v>2992</v>
      </c>
      <c r="I286" s="166">
        <v>2992</v>
      </c>
      <c r="J286" s="166">
        <f t="shared" si="4"/>
        <v>2992</v>
      </c>
      <c r="K286" s="139"/>
    </row>
    <row r="287" spans="1:11">
      <c r="A287" s="125"/>
      <c r="B287" s="416" t="s">
        <v>1113</v>
      </c>
      <c r="C287" s="411" t="s">
        <v>992</v>
      </c>
      <c r="D287" s="125"/>
      <c r="E287" s="414"/>
      <c r="F287" s="414"/>
      <c r="G287" s="414"/>
      <c r="H287" s="166">
        <v>3240</v>
      </c>
      <c r="I287" s="166">
        <v>3240</v>
      </c>
      <c r="J287" s="166">
        <f t="shared" si="4"/>
        <v>3240</v>
      </c>
      <c r="K287" s="139"/>
    </row>
    <row r="288" spans="1:11">
      <c r="A288" s="125"/>
      <c r="B288" s="416" t="s">
        <v>1114</v>
      </c>
      <c r="C288" s="411" t="s">
        <v>992</v>
      </c>
      <c r="D288" s="125"/>
      <c r="E288" s="414"/>
      <c r="F288" s="414"/>
      <c r="G288" s="414"/>
      <c r="H288" s="166">
        <v>3892</v>
      </c>
      <c r="I288" s="166">
        <v>3892</v>
      </c>
      <c r="J288" s="166">
        <f t="shared" si="4"/>
        <v>3892</v>
      </c>
      <c r="K288" s="139"/>
    </row>
    <row r="289" spans="1:11">
      <c r="A289" s="125">
        <v>30</v>
      </c>
      <c r="B289" s="415" t="s">
        <v>1115</v>
      </c>
      <c r="C289" s="411"/>
      <c r="D289" s="125"/>
      <c r="E289" s="414"/>
      <c r="F289" s="414"/>
      <c r="G289" s="414"/>
      <c r="H289" s="166"/>
      <c r="I289" s="166"/>
      <c r="J289" s="166">
        <f t="shared" si="4"/>
        <v>0</v>
      </c>
      <c r="K289" s="139"/>
    </row>
    <row r="290" spans="1:11">
      <c r="A290" s="125"/>
      <c r="B290" s="417" t="s">
        <v>1116</v>
      </c>
      <c r="C290" s="411" t="s">
        <v>992</v>
      </c>
      <c r="D290" s="125"/>
      <c r="E290" s="414"/>
      <c r="F290" s="414"/>
      <c r="G290" s="414"/>
      <c r="H290" s="166">
        <v>112</v>
      </c>
      <c r="I290" s="166">
        <v>112</v>
      </c>
      <c r="J290" s="166">
        <f t="shared" si="4"/>
        <v>112</v>
      </c>
      <c r="K290" s="139"/>
    </row>
    <row r="291" spans="1:11">
      <c r="A291" s="125"/>
      <c r="B291" s="417" t="s">
        <v>1117</v>
      </c>
      <c r="C291" s="411" t="s">
        <v>992</v>
      </c>
      <c r="D291" s="125"/>
      <c r="E291" s="414"/>
      <c r="F291" s="414"/>
      <c r="G291" s="414"/>
      <c r="H291" s="166">
        <v>180</v>
      </c>
      <c r="I291" s="166">
        <v>180</v>
      </c>
      <c r="J291" s="166">
        <f t="shared" si="4"/>
        <v>180</v>
      </c>
      <c r="K291" s="139"/>
    </row>
    <row r="292" spans="1:11">
      <c r="A292" s="125"/>
      <c r="B292" s="417" t="s">
        <v>1118</v>
      </c>
      <c r="C292" s="411" t="s">
        <v>992</v>
      </c>
      <c r="D292" s="125"/>
      <c r="E292" s="414"/>
      <c r="F292" s="414"/>
      <c r="G292" s="414"/>
      <c r="H292" s="166">
        <v>275</v>
      </c>
      <c r="I292" s="166">
        <v>275</v>
      </c>
      <c r="J292" s="166">
        <f t="shared" si="4"/>
        <v>275</v>
      </c>
      <c r="K292" s="139"/>
    </row>
    <row r="293" spans="1:11">
      <c r="A293" s="125"/>
      <c r="B293" s="417" t="s">
        <v>1119</v>
      </c>
      <c r="C293" s="411" t="s">
        <v>992</v>
      </c>
      <c r="D293" s="125"/>
      <c r="E293" s="414"/>
      <c r="F293" s="414"/>
      <c r="G293" s="414"/>
      <c r="H293" s="166">
        <v>373</v>
      </c>
      <c r="I293" s="166">
        <v>373</v>
      </c>
      <c r="J293" s="166">
        <f t="shared" si="4"/>
        <v>373</v>
      </c>
      <c r="K293" s="139"/>
    </row>
    <row r="294" spans="1:11">
      <c r="A294" s="125"/>
      <c r="B294" s="417" t="s">
        <v>1120</v>
      </c>
      <c r="C294" s="411" t="s">
        <v>992</v>
      </c>
      <c r="D294" s="125"/>
      <c r="E294" s="414"/>
      <c r="F294" s="414"/>
      <c r="G294" s="414"/>
      <c r="H294" s="166">
        <v>475</v>
      </c>
      <c r="I294" s="166">
        <v>475</v>
      </c>
      <c r="J294" s="166">
        <f t="shared" si="4"/>
        <v>475</v>
      </c>
      <c r="K294" s="139"/>
    </row>
    <row r="295" spans="1:11">
      <c r="A295" s="125"/>
      <c r="B295" s="417" t="s">
        <v>1045</v>
      </c>
      <c r="C295" s="411" t="s">
        <v>992</v>
      </c>
      <c r="D295" s="125"/>
      <c r="E295" s="414"/>
      <c r="F295" s="414"/>
      <c r="G295" s="414"/>
      <c r="H295" s="166">
        <v>850</v>
      </c>
      <c r="I295" s="166">
        <v>850</v>
      </c>
      <c r="J295" s="166">
        <f t="shared" si="4"/>
        <v>850</v>
      </c>
      <c r="K295" s="139"/>
    </row>
    <row r="296" spans="1:11">
      <c r="A296" s="125">
        <v>31</v>
      </c>
      <c r="B296" s="415" t="s">
        <v>1121</v>
      </c>
      <c r="C296" s="125"/>
      <c r="D296" s="125"/>
      <c r="E296" s="414"/>
      <c r="F296" s="414"/>
      <c r="G296" s="414"/>
      <c r="H296" s="166"/>
      <c r="I296" s="166"/>
      <c r="J296" s="166">
        <f t="shared" si="4"/>
        <v>0</v>
      </c>
      <c r="K296" s="139"/>
    </row>
    <row r="297" spans="1:11">
      <c r="A297" s="125"/>
      <c r="B297" s="417" t="s">
        <v>1034</v>
      </c>
      <c r="C297" s="125" t="s">
        <v>992</v>
      </c>
      <c r="D297" s="125"/>
      <c r="E297" s="414"/>
      <c r="F297" s="414"/>
      <c r="G297" s="414"/>
      <c r="H297" s="166">
        <v>14000</v>
      </c>
      <c r="I297" s="166">
        <v>14000</v>
      </c>
      <c r="J297" s="166">
        <f t="shared" si="4"/>
        <v>14000</v>
      </c>
      <c r="K297" s="139"/>
    </row>
    <row r="298" spans="1:11">
      <c r="A298" s="125"/>
      <c r="B298" s="417" t="s">
        <v>1036</v>
      </c>
      <c r="C298" s="125" t="s">
        <v>992</v>
      </c>
      <c r="D298" s="125"/>
      <c r="E298" s="414"/>
      <c r="F298" s="414"/>
      <c r="G298" s="414"/>
      <c r="H298" s="166">
        <v>19500</v>
      </c>
      <c r="I298" s="166">
        <v>19500</v>
      </c>
      <c r="J298" s="166">
        <f t="shared" si="4"/>
        <v>19500</v>
      </c>
      <c r="K298" s="139"/>
    </row>
    <row r="299" spans="1:11">
      <c r="A299" s="125"/>
      <c r="B299" s="417" t="s">
        <v>1122</v>
      </c>
      <c r="C299" s="125" t="s">
        <v>992</v>
      </c>
      <c r="D299" s="125"/>
      <c r="E299" s="414"/>
      <c r="F299" s="414"/>
      <c r="G299" s="414"/>
      <c r="H299" s="166">
        <v>27500</v>
      </c>
      <c r="I299" s="166">
        <v>27500</v>
      </c>
      <c r="J299" s="166">
        <f t="shared" si="4"/>
        <v>27500</v>
      </c>
      <c r="K299" s="139"/>
    </row>
    <row r="300" spans="1:11">
      <c r="A300" s="125"/>
      <c r="B300" s="417" t="s">
        <v>1123</v>
      </c>
      <c r="C300" s="125" t="s">
        <v>992</v>
      </c>
      <c r="D300" s="125"/>
      <c r="E300" s="414"/>
      <c r="F300" s="414"/>
      <c r="G300" s="414"/>
      <c r="H300" s="166">
        <v>33500</v>
      </c>
      <c r="I300" s="166">
        <v>33500</v>
      </c>
      <c r="J300" s="166">
        <f t="shared" si="4"/>
        <v>33500</v>
      </c>
      <c r="K300" s="139"/>
    </row>
    <row r="301" spans="1:11">
      <c r="A301" s="125"/>
      <c r="B301" s="417" t="s">
        <v>1124</v>
      </c>
      <c r="C301" s="125" t="s">
        <v>992</v>
      </c>
      <c r="D301" s="125"/>
      <c r="E301" s="414"/>
      <c r="F301" s="414"/>
      <c r="G301" s="414"/>
      <c r="H301" s="166">
        <v>41250</v>
      </c>
      <c r="I301" s="166">
        <v>41250</v>
      </c>
      <c r="J301" s="166">
        <f t="shared" si="4"/>
        <v>41250</v>
      </c>
      <c r="K301" s="139"/>
    </row>
    <row r="302" spans="1:11">
      <c r="A302" s="125">
        <v>32</v>
      </c>
      <c r="B302" s="415" t="s">
        <v>1125</v>
      </c>
      <c r="C302" s="125"/>
      <c r="D302" s="125"/>
      <c r="E302" s="414"/>
      <c r="F302" s="414"/>
      <c r="G302" s="414"/>
      <c r="H302" s="166"/>
      <c r="I302" s="166"/>
      <c r="J302" s="166">
        <f t="shared" si="4"/>
        <v>0</v>
      </c>
      <c r="K302" s="139"/>
    </row>
    <row r="303" spans="1:11">
      <c r="A303" s="125"/>
      <c r="B303" s="417" t="s">
        <v>1034</v>
      </c>
      <c r="C303" s="125" t="s">
        <v>992</v>
      </c>
      <c r="D303" s="125"/>
      <c r="E303" s="414"/>
      <c r="F303" s="414"/>
      <c r="G303" s="414"/>
      <c r="H303" s="166">
        <v>15000</v>
      </c>
      <c r="I303" s="166">
        <v>15000</v>
      </c>
      <c r="J303" s="166">
        <f t="shared" si="4"/>
        <v>15000</v>
      </c>
      <c r="K303" s="139"/>
    </row>
    <row r="304" spans="1:11">
      <c r="A304" s="125"/>
      <c r="B304" s="417" t="s">
        <v>1036</v>
      </c>
      <c r="C304" s="125" t="s">
        <v>992</v>
      </c>
      <c r="D304" s="125"/>
      <c r="E304" s="414"/>
      <c r="F304" s="414"/>
      <c r="G304" s="414"/>
      <c r="H304" s="166">
        <v>21750</v>
      </c>
      <c r="I304" s="166">
        <v>21750</v>
      </c>
      <c r="J304" s="166">
        <f t="shared" si="4"/>
        <v>21750</v>
      </c>
      <c r="K304" s="139"/>
    </row>
    <row r="305" spans="1:11">
      <c r="A305" s="125"/>
      <c r="B305" s="417" t="s">
        <v>1122</v>
      </c>
      <c r="C305" s="125" t="s">
        <v>992</v>
      </c>
      <c r="D305" s="125"/>
      <c r="E305" s="414"/>
      <c r="F305" s="414"/>
      <c r="G305" s="414"/>
      <c r="H305" s="166">
        <v>26300</v>
      </c>
      <c r="I305" s="166">
        <v>26300</v>
      </c>
      <c r="J305" s="166">
        <f t="shared" si="4"/>
        <v>26300</v>
      </c>
      <c r="K305" s="139"/>
    </row>
    <row r="306" spans="1:11">
      <c r="A306" s="125"/>
      <c r="B306" s="417" t="s">
        <v>1123</v>
      </c>
      <c r="C306" s="125" t="s">
        <v>992</v>
      </c>
      <c r="D306" s="125"/>
      <c r="E306" s="414"/>
      <c r="F306" s="414"/>
      <c r="G306" s="414"/>
      <c r="H306" s="166">
        <v>33375</v>
      </c>
      <c r="I306" s="166">
        <v>33375</v>
      </c>
      <c r="J306" s="166">
        <f t="shared" si="4"/>
        <v>33375</v>
      </c>
      <c r="K306" s="139"/>
    </row>
    <row r="307" spans="1:11">
      <c r="A307" s="125"/>
      <c r="B307" s="417" t="s">
        <v>1124</v>
      </c>
      <c r="C307" s="125" t="s">
        <v>992</v>
      </c>
      <c r="D307" s="125"/>
      <c r="E307" s="414"/>
      <c r="F307" s="414"/>
      <c r="G307" s="414"/>
      <c r="H307" s="166">
        <v>37500</v>
      </c>
      <c r="I307" s="166">
        <v>37500</v>
      </c>
      <c r="J307" s="166">
        <f t="shared" si="4"/>
        <v>37500</v>
      </c>
      <c r="K307" s="139"/>
    </row>
    <row r="308" spans="1:11">
      <c r="A308" s="125">
        <v>33</v>
      </c>
      <c r="B308" s="415" t="s">
        <v>1126</v>
      </c>
      <c r="C308" s="125"/>
      <c r="D308" s="125"/>
      <c r="E308" s="414"/>
      <c r="F308" s="414"/>
      <c r="G308" s="414"/>
      <c r="H308" s="166"/>
      <c r="I308" s="166"/>
      <c r="J308" s="166">
        <f t="shared" si="4"/>
        <v>0</v>
      </c>
      <c r="K308" s="139"/>
    </row>
    <row r="309" spans="1:11">
      <c r="A309" s="125"/>
      <c r="B309" s="417" t="s">
        <v>1116</v>
      </c>
      <c r="C309" s="411" t="s">
        <v>992</v>
      </c>
      <c r="D309" s="125"/>
      <c r="E309" s="414"/>
      <c r="F309" s="414"/>
      <c r="G309" s="414"/>
      <c r="H309" s="166">
        <v>2750</v>
      </c>
      <c r="I309" s="166">
        <v>2750</v>
      </c>
      <c r="J309" s="166">
        <f t="shared" si="4"/>
        <v>2750</v>
      </c>
      <c r="K309" s="139"/>
    </row>
    <row r="310" spans="1:11">
      <c r="A310" s="125"/>
      <c r="B310" s="417" t="s">
        <v>1117</v>
      </c>
      <c r="C310" s="411" t="s">
        <v>992</v>
      </c>
      <c r="D310" s="125"/>
      <c r="E310" s="414"/>
      <c r="F310" s="414"/>
      <c r="G310" s="414"/>
      <c r="H310" s="166">
        <v>3750</v>
      </c>
      <c r="I310" s="166">
        <v>3750</v>
      </c>
      <c r="J310" s="166">
        <f t="shared" si="4"/>
        <v>3750</v>
      </c>
      <c r="K310" s="139"/>
    </row>
    <row r="311" spans="1:11">
      <c r="A311" s="125"/>
      <c r="B311" s="417" t="s">
        <v>1118</v>
      </c>
      <c r="C311" s="411" t="s">
        <v>992</v>
      </c>
      <c r="D311" s="125"/>
      <c r="E311" s="414"/>
      <c r="F311" s="414"/>
      <c r="G311" s="414"/>
      <c r="H311" s="166">
        <v>4500</v>
      </c>
      <c r="I311" s="166">
        <v>4500</v>
      </c>
      <c r="J311" s="166">
        <f t="shared" si="4"/>
        <v>4500</v>
      </c>
      <c r="K311" s="139"/>
    </row>
    <row r="312" spans="1:11">
      <c r="A312" s="125"/>
      <c r="B312" s="417" t="s">
        <v>1119</v>
      </c>
      <c r="C312" s="411" t="s">
        <v>992</v>
      </c>
      <c r="D312" s="125"/>
      <c r="E312" s="414"/>
      <c r="F312" s="414"/>
      <c r="G312" s="414"/>
      <c r="H312" s="166">
        <v>9500</v>
      </c>
      <c r="I312" s="166">
        <v>9500</v>
      </c>
      <c r="J312" s="166">
        <f t="shared" si="4"/>
        <v>9500</v>
      </c>
      <c r="K312" s="139"/>
    </row>
    <row r="313" spans="1:11">
      <c r="A313" s="125"/>
      <c r="B313" s="417" t="s">
        <v>1120</v>
      </c>
      <c r="C313" s="411" t="s">
        <v>992</v>
      </c>
      <c r="D313" s="125"/>
      <c r="E313" s="414"/>
      <c r="F313" s="414"/>
      <c r="G313" s="414"/>
      <c r="H313" s="166">
        <v>13775</v>
      </c>
      <c r="I313" s="166">
        <v>13775</v>
      </c>
      <c r="J313" s="166">
        <f t="shared" si="4"/>
        <v>13775</v>
      </c>
      <c r="K313" s="139"/>
    </row>
    <row r="314" spans="1:11">
      <c r="A314" s="125"/>
      <c r="B314" s="417" t="s">
        <v>1045</v>
      </c>
      <c r="C314" s="411" t="s">
        <v>992</v>
      </c>
      <c r="D314" s="125"/>
      <c r="E314" s="414"/>
      <c r="F314" s="414"/>
      <c r="G314" s="414"/>
      <c r="H314" s="166">
        <v>20575</v>
      </c>
      <c r="I314" s="166">
        <v>20575</v>
      </c>
      <c r="J314" s="166">
        <f t="shared" si="4"/>
        <v>20575</v>
      </c>
      <c r="K314" s="139"/>
    </row>
    <row r="315" spans="1:11">
      <c r="A315" s="125">
        <v>34</v>
      </c>
      <c r="B315" s="415" t="s">
        <v>1127</v>
      </c>
      <c r="C315" s="125"/>
      <c r="D315" s="125"/>
      <c r="E315" s="414"/>
      <c r="F315" s="414"/>
      <c r="G315" s="414"/>
      <c r="H315" s="166"/>
      <c r="I315" s="166"/>
      <c r="J315" s="166">
        <f t="shared" si="4"/>
        <v>0</v>
      </c>
      <c r="K315" s="139"/>
    </row>
    <row r="316" spans="1:11">
      <c r="A316" s="125"/>
      <c r="B316" s="417" t="s">
        <v>1118</v>
      </c>
      <c r="C316" s="411" t="s">
        <v>992</v>
      </c>
      <c r="D316" s="125"/>
      <c r="E316" s="414"/>
      <c r="F316" s="414"/>
      <c r="G316" s="414"/>
      <c r="H316" s="166">
        <v>300</v>
      </c>
      <c r="I316" s="166">
        <v>300</v>
      </c>
      <c r="J316" s="166">
        <f t="shared" si="4"/>
        <v>300</v>
      </c>
      <c r="K316" s="139"/>
    </row>
    <row r="317" spans="1:11">
      <c r="A317" s="125"/>
      <c r="B317" s="417" t="s">
        <v>1119</v>
      </c>
      <c r="C317" s="411" t="s">
        <v>992</v>
      </c>
      <c r="D317" s="125"/>
      <c r="E317" s="414"/>
      <c r="F317" s="414"/>
      <c r="G317" s="414"/>
      <c r="H317" s="166">
        <v>400</v>
      </c>
      <c r="I317" s="166">
        <v>400</v>
      </c>
      <c r="J317" s="166">
        <f t="shared" si="4"/>
        <v>400</v>
      </c>
      <c r="K317" s="139"/>
    </row>
    <row r="318" spans="1:11">
      <c r="A318" s="125"/>
      <c r="B318" s="417" t="s">
        <v>1120</v>
      </c>
      <c r="C318" s="411" t="s">
        <v>992</v>
      </c>
      <c r="D318" s="125"/>
      <c r="E318" s="414"/>
      <c r="F318" s="414"/>
      <c r="G318" s="414"/>
      <c r="H318" s="166">
        <v>500</v>
      </c>
      <c r="I318" s="166">
        <v>500</v>
      </c>
      <c r="J318" s="166">
        <f t="shared" si="4"/>
        <v>500</v>
      </c>
      <c r="K318" s="139"/>
    </row>
    <row r="319" spans="1:11">
      <c r="A319" s="125"/>
      <c r="B319" s="417" t="s">
        <v>1128</v>
      </c>
      <c r="C319" s="411" t="s">
        <v>992</v>
      </c>
      <c r="D319" s="125"/>
      <c r="E319" s="414"/>
      <c r="F319" s="414"/>
      <c r="G319" s="414"/>
      <c r="H319" s="166">
        <v>650</v>
      </c>
      <c r="I319" s="166">
        <v>650</v>
      </c>
      <c r="J319" s="166">
        <f t="shared" si="4"/>
        <v>650</v>
      </c>
      <c r="K319" s="139"/>
    </row>
    <row r="320" spans="1:11">
      <c r="A320" s="125"/>
      <c r="B320" s="417" t="s">
        <v>1034</v>
      </c>
      <c r="C320" s="411" t="s">
        <v>992</v>
      </c>
      <c r="D320" s="125"/>
      <c r="E320" s="414"/>
      <c r="F320" s="414"/>
      <c r="G320" s="414"/>
      <c r="H320" s="166">
        <v>700</v>
      </c>
      <c r="I320" s="166">
        <v>700</v>
      </c>
      <c r="J320" s="166">
        <f t="shared" si="4"/>
        <v>700</v>
      </c>
      <c r="K320" s="139"/>
    </row>
    <row r="321" spans="1:11">
      <c r="A321" s="125"/>
      <c r="B321" s="417" t="s">
        <v>1036</v>
      </c>
      <c r="C321" s="411" t="s">
        <v>992</v>
      </c>
      <c r="D321" s="125"/>
      <c r="E321" s="414"/>
      <c r="F321" s="414"/>
      <c r="G321" s="414"/>
      <c r="H321" s="166">
        <v>750</v>
      </c>
      <c r="I321" s="166">
        <v>750</v>
      </c>
      <c r="J321" s="166">
        <f t="shared" si="4"/>
        <v>750</v>
      </c>
      <c r="K321" s="139"/>
    </row>
    <row r="322" spans="1:11">
      <c r="A322" s="125">
        <v>35</v>
      </c>
      <c r="B322" s="418" t="s">
        <v>1129</v>
      </c>
      <c r="C322" s="125"/>
      <c r="D322" s="125"/>
      <c r="E322" s="414"/>
      <c r="F322" s="414"/>
      <c r="G322" s="414"/>
      <c r="H322" s="166"/>
      <c r="I322" s="166"/>
      <c r="J322" s="166">
        <f t="shared" si="4"/>
        <v>0</v>
      </c>
      <c r="K322" s="139"/>
    </row>
    <row r="323" spans="1:11">
      <c r="A323" s="125"/>
      <c r="B323" s="416" t="s">
        <v>866</v>
      </c>
      <c r="C323" s="411" t="s">
        <v>992</v>
      </c>
      <c r="D323" s="125"/>
      <c r="E323" s="414"/>
      <c r="F323" s="414"/>
      <c r="G323" s="414"/>
      <c r="H323" s="166">
        <v>4000</v>
      </c>
      <c r="I323" s="166">
        <v>4000</v>
      </c>
      <c r="J323" s="166">
        <f t="shared" si="4"/>
        <v>4000</v>
      </c>
      <c r="K323" s="139"/>
    </row>
    <row r="324" spans="1:11">
      <c r="A324" s="125"/>
      <c r="B324" s="416" t="s">
        <v>867</v>
      </c>
      <c r="C324" s="411" t="s">
        <v>992</v>
      </c>
      <c r="D324" s="125"/>
      <c r="E324" s="414"/>
      <c r="F324" s="414"/>
      <c r="G324" s="414"/>
      <c r="H324" s="166">
        <v>4400</v>
      </c>
      <c r="I324" s="166">
        <v>4400</v>
      </c>
      <c r="J324" s="166">
        <f t="shared" si="4"/>
        <v>4400</v>
      </c>
      <c r="K324" s="139"/>
    </row>
    <row r="325" spans="1:11">
      <c r="A325" s="125"/>
      <c r="B325" s="416" t="s">
        <v>1130</v>
      </c>
      <c r="C325" s="411" t="s">
        <v>992</v>
      </c>
      <c r="D325" s="125"/>
      <c r="E325" s="414"/>
      <c r="F325" s="414"/>
      <c r="G325" s="414"/>
      <c r="H325" s="166">
        <v>4800</v>
      </c>
      <c r="I325" s="166">
        <v>4800</v>
      </c>
      <c r="J325" s="166">
        <f t="shared" si="4"/>
        <v>4800</v>
      </c>
      <c r="K325" s="139"/>
    </row>
    <row r="326" spans="1:11">
      <c r="A326" s="125"/>
      <c r="B326" s="416" t="s">
        <v>1131</v>
      </c>
      <c r="C326" s="411" t="s">
        <v>992</v>
      </c>
      <c r="D326" s="125"/>
      <c r="E326" s="414"/>
      <c r="F326" s="414"/>
      <c r="G326" s="414"/>
      <c r="H326" s="166">
        <v>5200</v>
      </c>
      <c r="I326" s="166">
        <v>5200</v>
      </c>
      <c r="J326" s="166">
        <f t="shared" ref="J326:J389" si="5">I326</f>
        <v>5200</v>
      </c>
      <c r="K326" s="139"/>
    </row>
    <row r="327" spans="1:11">
      <c r="A327" s="125"/>
      <c r="B327" s="416" t="s">
        <v>959</v>
      </c>
      <c r="C327" s="411" t="s">
        <v>992</v>
      </c>
      <c r="D327" s="125"/>
      <c r="E327" s="414"/>
      <c r="F327" s="414"/>
      <c r="G327" s="414"/>
      <c r="H327" s="166">
        <v>6400</v>
      </c>
      <c r="I327" s="166">
        <v>6400</v>
      </c>
      <c r="J327" s="166">
        <f t="shared" si="5"/>
        <v>6400</v>
      </c>
      <c r="K327" s="139"/>
    </row>
    <row r="328" spans="1:11">
      <c r="A328" s="125"/>
      <c r="B328" s="416" t="s">
        <v>1132</v>
      </c>
      <c r="C328" s="411" t="s">
        <v>992</v>
      </c>
      <c r="D328" s="125"/>
      <c r="E328" s="414"/>
      <c r="F328" s="414"/>
      <c r="G328" s="414"/>
      <c r="H328" s="166">
        <v>6800</v>
      </c>
      <c r="I328" s="166">
        <v>6800</v>
      </c>
      <c r="J328" s="166">
        <f t="shared" si="5"/>
        <v>6800</v>
      </c>
      <c r="K328" s="139"/>
    </row>
    <row r="329" spans="1:11">
      <c r="A329" s="125"/>
      <c r="B329" s="416" t="s">
        <v>1133</v>
      </c>
      <c r="C329" s="411" t="s">
        <v>992</v>
      </c>
      <c r="D329" s="125"/>
      <c r="E329" s="414"/>
      <c r="F329" s="414"/>
      <c r="G329" s="414"/>
      <c r="H329" s="166">
        <v>9500</v>
      </c>
      <c r="I329" s="166">
        <v>9500</v>
      </c>
      <c r="J329" s="166">
        <f t="shared" si="5"/>
        <v>9500</v>
      </c>
      <c r="K329" s="139"/>
    </row>
    <row r="330" spans="1:11">
      <c r="A330" s="125"/>
      <c r="B330" s="416" t="s">
        <v>1134</v>
      </c>
      <c r="C330" s="411" t="s">
        <v>992</v>
      </c>
      <c r="D330" s="125"/>
      <c r="E330" s="414"/>
      <c r="F330" s="414"/>
      <c r="G330" s="414"/>
      <c r="H330" s="166">
        <v>10500</v>
      </c>
      <c r="I330" s="166">
        <v>10500</v>
      </c>
      <c r="J330" s="166">
        <f t="shared" si="5"/>
        <v>10500</v>
      </c>
      <c r="K330" s="139"/>
    </row>
    <row r="331" spans="1:11">
      <c r="A331" s="125"/>
      <c r="B331" s="416" t="s">
        <v>1135</v>
      </c>
      <c r="C331" s="411" t="s">
        <v>992</v>
      </c>
      <c r="D331" s="125"/>
      <c r="E331" s="414"/>
      <c r="F331" s="414"/>
      <c r="G331" s="414"/>
      <c r="H331" s="166">
        <v>14500</v>
      </c>
      <c r="I331" s="166">
        <v>14500</v>
      </c>
      <c r="J331" s="166">
        <f t="shared" si="5"/>
        <v>14500</v>
      </c>
      <c r="K331" s="139"/>
    </row>
    <row r="332" spans="1:11">
      <c r="A332" s="125"/>
      <c r="B332" s="416" t="s">
        <v>1136</v>
      </c>
      <c r="C332" s="411" t="s">
        <v>992</v>
      </c>
      <c r="D332" s="125"/>
      <c r="E332" s="414"/>
      <c r="F332" s="414"/>
      <c r="G332" s="414"/>
      <c r="H332" s="166">
        <v>19000</v>
      </c>
      <c r="I332" s="166">
        <v>19000</v>
      </c>
      <c r="J332" s="166">
        <f t="shared" si="5"/>
        <v>19000</v>
      </c>
      <c r="K332" s="139"/>
    </row>
    <row r="333" spans="1:11">
      <c r="A333" s="125"/>
      <c r="B333" s="416" t="s">
        <v>1137</v>
      </c>
      <c r="C333" s="411" t="s">
        <v>992</v>
      </c>
      <c r="D333" s="125"/>
      <c r="E333" s="414"/>
      <c r="F333" s="414"/>
      <c r="G333" s="414"/>
      <c r="H333" s="166">
        <v>22600</v>
      </c>
      <c r="I333" s="166">
        <v>22600</v>
      </c>
      <c r="J333" s="166">
        <f t="shared" si="5"/>
        <v>22600</v>
      </c>
      <c r="K333" s="139"/>
    </row>
    <row r="334" spans="1:11">
      <c r="A334" s="125">
        <v>36</v>
      </c>
      <c r="B334" s="418" t="s">
        <v>1138</v>
      </c>
      <c r="C334" s="411"/>
      <c r="D334" s="125"/>
      <c r="E334" s="414"/>
      <c r="F334" s="414"/>
      <c r="G334" s="414"/>
      <c r="H334" s="166"/>
      <c r="I334" s="166"/>
      <c r="J334" s="166">
        <f t="shared" si="5"/>
        <v>0</v>
      </c>
      <c r="K334" s="139"/>
    </row>
    <row r="335" spans="1:11">
      <c r="A335" s="125"/>
      <c r="B335" s="416" t="s">
        <v>1139</v>
      </c>
      <c r="C335" s="411" t="s">
        <v>992</v>
      </c>
      <c r="D335" s="125"/>
      <c r="E335" s="414"/>
      <c r="F335" s="414"/>
      <c r="G335" s="414"/>
      <c r="H335" s="166">
        <v>60</v>
      </c>
      <c r="I335" s="166">
        <v>60</v>
      </c>
      <c r="J335" s="166">
        <f t="shared" si="5"/>
        <v>60</v>
      </c>
      <c r="K335" s="139"/>
    </row>
    <row r="336" spans="1:11">
      <c r="A336" s="125"/>
      <c r="B336" s="416" t="s">
        <v>1140</v>
      </c>
      <c r="C336" s="411" t="s">
        <v>992</v>
      </c>
      <c r="D336" s="125"/>
      <c r="E336" s="414"/>
      <c r="F336" s="414"/>
      <c r="G336" s="414"/>
      <c r="H336" s="166">
        <v>66</v>
      </c>
      <c r="I336" s="166">
        <v>66</v>
      </c>
      <c r="J336" s="166">
        <f t="shared" si="5"/>
        <v>66</v>
      </c>
      <c r="K336" s="139"/>
    </row>
    <row r="337" spans="1:12">
      <c r="A337" s="125"/>
      <c r="B337" s="416" t="s">
        <v>1053</v>
      </c>
      <c r="C337" s="411" t="s">
        <v>992</v>
      </c>
      <c r="D337" s="125"/>
      <c r="E337" s="414"/>
      <c r="F337" s="414"/>
      <c r="G337" s="414"/>
      <c r="H337" s="166">
        <v>90</v>
      </c>
      <c r="I337" s="166">
        <v>90</v>
      </c>
      <c r="J337" s="166">
        <f t="shared" si="5"/>
        <v>90</v>
      </c>
      <c r="K337" s="139"/>
    </row>
    <row r="338" spans="1:12">
      <c r="A338" s="125"/>
      <c r="B338" s="416" t="s">
        <v>1054</v>
      </c>
      <c r="C338" s="411" t="s">
        <v>992</v>
      </c>
      <c r="D338" s="125"/>
      <c r="E338" s="414"/>
      <c r="F338" s="414"/>
      <c r="G338" s="414"/>
      <c r="H338" s="166">
        <v>100</v>
      </c>
      <c r="I338" s="166">
        <v>100</v>
      </c>
      <c r="J338" s="166">
        <f t="shared" si="5"/>
        <v>100</v>
      </c>
      <c r="K338" s="139"/>
    </row>
    <row r="339" spans="1:12">
      <c r="A339" s="125"/>
      <c r="B339" s="416" t="s">
        <v>1141</v>
      </c>
      <c r="C339" s="411" t="s">
        <v>992</v>
      </c>
      <c r="D339" s="125"/>
      <c r="E339" s="414"/>
      <c r="F339" s="414"/>
      <c r="G339" s="414"/>
      <c r="H339" s="166">
        <v>90</v>
      </c>
      <c r="I339" s="166">
        <v>90</v>
      </c>
      <c r="J339" s="166">
        <f t="shared" si="5"/>
        <v>90</v>
      </c>
      <c r="K339" s="139"/>
    </row>
    <row r="340" spans="1:12">
      <c r="A340" s="125"/>
      <c r="B340" s="416" t="s">
        <v>1142</v>
      </c>
      <c r="C340" s="411" t="s">
        <v>992</v>
      </c>
      <c r="D340" s="125"/>
      <c r="E340" s="414"/>
      <c r="F340" s="414"/>
      <c r="G340" s="414"/>
      <c r="H340" s="166">
        <v>110</v>
      </c>
      <c r="I340" s="166">
        <v>110</v>
      </c>
      <c r="J340" s="166">
        <f t="shared" si="5"/>
        <v>110</v>
      </c>
      <c r="K340" s="139"/>
    </row>
    <row r="341" spans="1:12">
      <c r="A341" s="125"/>
      <c r="B341" s="416" t="s">
        <v>1055</v>
      </c>
      <c r="C341" s="411" t="s">
        <v>992</v>
      </c>
      <c r="D341" s="125"/>
      <c r="E341" s="414"/>
      <c r="F341" s="414"/>
      <c r="G341" s="414"/>
      <c r="H341" s="166">
        <v>130</v>
      </c>
      <c r="I341" s="166">
        <v>130</v>
      </c>
      <c r="J341" s="166">
        <f t="shared" si="5"/>
        <v>130</v>
      </c>
      <c r="K341" s="139"/>
    </row>
    <row r="342" spans="1:12">
      <c r="A342" s="125"/>
      <c r="B342" s="416" t="s">
        <v>1056</v>
      </c>
      <c r="C342" s="411" t="s">
        <v>992</v>
      </c>
      <c r="D342" s="125"/>
      <c r="E342" s="414"/>
      <c r="F342" s="414"/>
      <c r="G342" s="414"/>
      <c r="H342" s="166">
        <v>130</v>
      </c>
      <c r="I342" s="166">
        <v>130</v>
      </c>
      <c r="J342" s="166">
        <f t="shared" si="5"/>
        <v>130</v>
      </c>
      <c r="K342" s="139"/>
    </row>
    <row r="343" spans="1:12">
      <c r="A343" s="125"/>
      <c r="B343" s="416" t="s">
        <v>1057</v>
      </c>
      <c r="C343" s="411" t="s">
        <v>992</v>
      </c>
      <c r="D343" s="125"/>
      <c r="E343" s="414"/>
      <c r="F343" s="414"/>
      <c r="G343" s="414"/>
      <c r="H343" s="166">
        <v>140</v>
      </c>
      <c r="I343" s="166">
        <v>140</v>
      </c>
      <c r="J343" s="166">
        <f t="shared" si="5"/>
        <v>140</v>
      </c>
      <c r="K343" s="139"/>
    </row>
    <row r="344" spans="1:12">
      <c r="A344" s="125"/>
      <c r="B344" s="416" t="s">
        <v>1058</v>
      </c>
      <c r="C344" s="411" t="s">
        <v>992</v>
      </c>
      <c r="D344" s="125"/>
      <c r="E344" s="414"/>
      <c r="F344" s="414"/>
      <c r="G344" s="414"/>
      <c r="H344" s="166">
        <v>55</v>
      </c>
      <c r="I344" s="166">
        <v>55</v>
      </c>
      <c r="J344" s="166">
        <f t="shared" si="5"/>
        <v>55</v>
      </c>
      <c r="K344" s="139"/>
    </row>
    <row r="345" spans="1:12">
      <c r="A345" s="125"/>
      <c r="B345" s="416" t="s">
        <v>1059</v>
      </c>
      <c r="C345" s="411" t="s">
        <v>992</v>
      </c>
      <c r="D345" s="125"/>
      <c r="E345" s="414"/>
      <c r="F345" s="414"/>
      <c r="G345" s="414"/>
      <c r="H345" s="166">
        <v>130</v>
      </c>
      <c r="I345" s="166">
        <v>130</v>
      </c>
      <c r="J345" s="166">
        <f t="shared" si="5"/>
        <v>130</v>
      </c>
      <c r="K345" s="139"/>
    </row>
    <row r="346" spans="1:12">
      <c r="A346" s="125"/>
      <c r="B346" s="416" t="s">
        <v>1060</v>
      </c>
      <c r="C346" s="411" t="s">
        <v>992</v>
      </c>
      <c r="D346" s="125"/>
      <c r="E346" s="414"/>
      <c r="F346" s="414"/>
      <c r="G346" s="414"/>
      <c r="H346" s="166">
        <v>150</v>
      </c>
      <c r="I346" s="166">
        <v>150</v>
      </c>
      <c r="J346" s="166">
        <f t="shared" si="5"/>
        <v>150</v>
      </c>
      <c r="K346" s="139"/>
    </row>
    <row r="347" spans="1:12">
      <c r="A347" s="125"/>
      <c r="B347" s="416" t="s">
        <v>1061</v>
      </c>
      <c r="C347" s="411" t="s">
        <v>992</v>
      </c>
      <c r="D347" s="125"/>
      <c r="E347" s="414"/>
      <c r="F347" s="414"/>
      <c r="G347" s="414"/>
      <c r="H347" s="166">
        <v>150</v>
      </c>
      <c r="I347" s="166">
        <v>150</v>
      </c>
      <c r="J347" s="166">
        <f t="shared" si="5"/>
        <v>150</v>
      </c>
      <c r="K347" s="139"/>
    </row>
    <row r="348" spans="1:12">
      <c r="A348" s="125"/>
      <c r="B348" s="416" t="s">
        <v>1062</v>
      </c>
      <c r="C348" s="411" t="s">
        <v>992</v>
      </c>
      <c r="D348" s="125"/>
      <c r="E348" s="414"/>
      <c r="F348" s="414"/>
      <c r="G348" s="414"/>
      <c r="H348" s="166">
        <v>170</v>
      </c>
      <c r="I348" s="166">
        <v>170</v>
      </c>
      <c r="J348" s="166">
        <f t="shared" si="5"/>
        <v>170</v>
      </c>
      <c r="K348" s="139"/>
    </row>
    <row r="349" spans="1:12">
      <c r="A349" s="125"/>
      <c r="B349" s="416" t="s">
        <v>1063</v>
      </c>
      <c r="C349" s="411" t="s">
        <v>992</v>
      </c>
      <c r="D349" s="125"/>
      <c r="E349" s="414"/>
      <c r="F349" s="414"/>
      <c r="G349" s="414"/>
      <c r="H349" s="166">
        <v>190</v>
      </c>
      <c r="I349" s="166">
        <v>190</v>
      </c>
      <c r="J349" s="166">
        <f t="shared" si="5"/>
        <v>190</v>
      </c>
      <c r="K349" s="139"/>
    </row>
    <row r="350" spans="1:12">
      <c r="A350" s="125"/>
      <c r="B350" s="416" t="s">
        <v>1064</v>
      </c>
      <c r="C350" s="411" t="s">
        <v>992</v>
      </c>
      <c r="D350" s="125"/>
      <c r="E350" s="414"/>
      <c r="F350" s="414"/>
      <c r="G350" s="414"/>
      <c r="H350" s="166">
        <v>230</v>
      </c>
      <c r="I350" s="166">
        <v>230</v>
      </c>
      <c r="J350" s="166">
        <f t="shared" si="5"/>
        <v>230</v>
      </c>
      <c r="K350" s="139"/>
    </row>
    <row r="351" spans="1:12">
      <c r="A351" s="125"/>
      <c r="B351" s="416" t="s">
        <v>1065</v>
      </c>
      <c r="C351" s="411" t="s">
        <v>992</v>
      </c>
      <c r="D351" s="125"/>
      <c r="E351" s="414"/>
      <c r="F351" s="414"/>
      <c r="G351" s="414"/>
      <c r="H351" s="166">
        <v>250</v>
      </c>
      <c r="I351" s="166">
        <v>250</v>
      </c>
      <c r="J351" s="166">
        <f t="shared" si="5"/>
        <v>250</v>
      </c>
      <c r="K351" s="139"/>
      <c r="L351" s="122"/>
    </row>
    <row r="352" spans="1:12">
      <c r="A352" s="125"/>
      <c r="B352" s="416" t="s">
        <v>1066</v>
      </c>
      <c r="C352" s="411" t="s">
        <v>992</v>
      </c>
      <c r="D352" s="125"/>
      <c r="E352" s="414"/>
      <c r="F352" s="414"/>
      <c r="G352" s="414"/>
      <c r="H352" s="166"/>
      <c r="I352" s="166"/>
      <c r="J352" s="166">
        <f t="shared" si="5"/>
        <v>0</v>
      </c>
      <c r="K352" s="139"/>
      <c r="L352" s="122"/>
    </row>
    <row r="353" spans="1:12">
      <c r="A353" s="125"/>
      <c r="B353" s="416" t="s">
        <v>1070</v>
      </c>
      <c r="C353" s="411" t="s">
        <v>992</v>
      </c>
      <c r="D353" s="125"/>
      <c r="E353" s="414"/>
      <c r="F353" s="414"/>
      <c r="G353" s="414"/>
      <c r="H353" s="166">
        <v>310</v>
      </c>
      <c r="I353" s="166">
        <v>310</v>
      </c>
      <c r="J353" s="166">
        <f t="shared" si="5"/>
        <v>310</v>
      </c>
      <c r="K353" s="139"/>
      <c r="L353" s="122"/>
    </row>
    <row r="354" spans="1:12">
      <c r="A354" s="125"/>
      <c r="B354" s="416" t="s">
        <v>1071</v>
      </c>
      <c r="C354" s="411" t="s">
        <v>992</v>
      </c>
      <c r="D354" s="125"/>
      <c r="E354" s="414"/>
      <c r="F354" s="414"/>
      <c r="G354" s="414"/>
      <c r="H354" s="166">
        <v>350</v>
      </c>
      <c r="I354" s="166">
        <v>350</v>
      </c>
      <c r="J354" s="166">
        <f t="shared" si="5"/>
        <v>350</v>
      </c>
      <c r="K354" s="139"/>
      <c r="L354" s="122"/>
    </row>
    <row r="355" spans="1:12">
      <c r="A355" s="125"/>
      <c r="B355" s="416" t="s">
        <v>1072</v>
      </c>
      <c r="C355" s="411" t="s">
        <v>992</v>
      </c>
      <c r="D355" s="125"/>
      <c r="E355" s="414"/>
      <c r="F355" s="414"/>
      <c r="G355" s="414"/>
      <c r="H355" s="166">
        <v>450</v>
      </c>
      <c r="I355" s="166">
        <v>450</v>
      </c>
      <c r="J355" s="166">
        <f t="shared" si="5"/>
        <v>450</v>
      </c>
      <c r="K355" s="139"/>
      <c r="L355" s="122"/>
    </row>
    <row r="356" spans="1:12">
      <c r="A356" s="125"/>
      <c r="B356" s="416" t="s">
        <v>1077</v>
      </c>
      <c r="C356" s="411" t="s">
        <v>992</v>
      </c>
      <c r="D356" s="125"/>
      <c r="E356" s="414"/>
      <c r="F356" s="414"/>
      <c r="G356" s="414"/>
      <c r="H356" s="166">
        <v>530</v>
      </c>
      <c r="I356" s="166">
        <v>530</v>
      </c>
      <c r="J356" s="166">
        <f t="shared" si="5"/>
        <v>530</v>
      </c>
      <c r="K356" s="139"/>
      <c r="L356" s="122"/>
    </row>
    <row r="357" spans="1:12">
      <c r="A357" s="125"/>
      <c r="B357" s="416" t="s">
        <v>1078</v>
      </c>
      <c r="C357" s="411" t="s">
        <v>992</v>
      </c>
      <c r="D357" s="125"/>
      <c r="E357" s="414"/>
      <c r="F357" s="414"/>
      <c r="G357" s="414"/>
      <c r="H357" s="166">
        <v>610</v>
      </c>
      <c r="I357" s="166">
        <v>610</v>
      </c>
      <c r="J357" s="166">
        <f t="shared" si="5"/>
        <v>610</v>
      </c>
      <c r="K357" s="139"/>
      <c r="L357" s="122"/>
    </row>
    <row r="358" spans="1:12">
      <c r="A358" s="125"/>
      <c r="B358" s="416" t="s">
        <v>1079</v>
      </c>
      <c r="C358" s="411" t="s">
        <v>992</v>
      </c>
      <c r="D358" s="125"/>
      <c r="E358" s="414"/>
      <c r="F358" s="414"/>
      <c r="G358" s="414"/>
      <c r="H358" s="166">
        <v>720</v>
      </c>
      <c r="I358" s="166">
        <v>720</v>
      </c>
      <c r="J358" s="166">
        <f t="shared" si="5"/>
        <v>720</v>
      </c>
      <c r="K358" s="139"/>
      <c r="L358" s="122"/>
    </row>
    <row r="359" spans="1:12">
      <c r="A359" s="125"/>
      <c r="B359" s="416" t="s">
        <v>1083</v>
      </c>
      <c r="C359" s="411" t="s">
        <v>992</v>
      </c>
      <c r="D359" s="125"/>
      <c r="E359" s="414"/>
      <c r="F359" s="414"/>
      <c r="G359" s="414"/>
      <c r="H359" s="166">
        <v>610</v>
      </c>
      <c r="I359" s="166">
        <v>610</v>
      </c>
      <c r="J359" s="166">
        <f t="shared" si="5"/>
        <v>610</v>
      </c>
      <c r="K359" s="139"/>
      <c r="L359" s="122"/>
    </row>
    <row r="360" spans="1:12">
      <c r="A360" s="125"/>
      <c r="B360" s="416" t="s">
        <v>1084</v>
      </c>
      <c r="C360" s="411" t="s">
        <v>992</v>
      </c>
      <c r="D360" s="125"/>
      <c r="E360" s="414"/>
      <c r="F360" s="414"/>
      <c r="G360" s="414"/>
      <c r="H360" s="166">
        <v>690</v>
      </c>
      <c r="I360" s="166">
        <v>690</v>
      </c>
      <c r="J360" s="166">
        <f t="shared" si="5"/>
        <v>690</v>
      </c>
      <c r="K360" s="139"/>
      <c r="L360" s="122"/>
    </row>
    <row r="361" spans="1:12">
      <c r="A361" s="125"/>
      <c r="B361" s="416" t="s">
        <v>1085</v>
      </c>
      <c r="C361" s="411" t="s">
        <v>992</v>
      </c>
      <c r="D361" s="125"/>
      <c r="E361" s="414"/>
      <c r="F361" s="414"/>
      <c r="G361" s="414"/>
      <c r="H361" s="166">
        <v>730</v>
      </c>
      <c r="I361" s="166">
        <v>730</v>
      </c>
      <c r="J361" s="166">
        <f t="shared" si="5"/>
        <v>730</v>
      </c>
      <c r="K361" s="139"/>
      <c r="L361" s="122"/>
    </row>
    <row r="362" spans="1:12">
      <c r="A362" s="125"/>
      <c r="B362" s="416" t="s">
        <v>1086</v>
      </c>
      <c r="C362" s="411" t="s">
        <v>992</v>
      </c>
      <c r="D362" s="125"/>
      <c r="E362" s="414"/>
      <c r="F362" s="414"/>
      <c r="G362" s="414"/>
      <c r="H362" s="166">
        <v>830</v>
      </c>
      <c r="I362" s="166">
        <v>830</v>
      </c>
      <c r="J362" s="166">
        <f t="shared" si="5"/>
        <v>830</v>
      </c>
      <c r="K362" s="139"/>
      <c r="L362" s="122"/>
    </row>
    <row r="363" spans="1:12">
      <c r="A363" s="125"/>
      <c r="B363" s="416" t="s">
        <v>1143</v>
      </c>
      <c r="C363" s="411" t="s">
        <v>992</v>
      </c>
      <c r="D363" s="125"/>
      <c r="E363" s="414"/>
      <c r="F363" s="414"/>
      <c r="G363" s="414"/>
      <c r="H363" s="166">
        <v>870</v>
      </c>
      <c r="I363" s="166">
        <v>870</v>
      </c>
      <c r="J363" s="166">
        <f t="shared" si="5"/>
        <v>870</v>
      </c>
      <c r="K363" s="139"/>
      <c r="L363" s="122"/>
    </row>
    <row r="364" spans="1:12">
      <c r="A364" s="125"/>
      <c r="B364" s="416" t="s">
        <v>1091</v>
      </c>
      <c r="C364" s="411" t="s">
        <v>992</v>
      </c>
      <c r="D364" s="125"/>
      <c r="E364" s="414"/>
      <c r="F364" s="414"/>
      <c r="G364" s="414"/>
      <c r="H364" s="166">
        <v>790</v>
      </c>
      <c r="I364" s="166">
        <v>790</v>
      </c>
      <c r="J364" s="166">
        <f t="shared" si="5"/>
        <v>790</v>
      </c>
      <c r="K364" s="139"/>
      <c r="L364" s="122"/>
    </row>
    <row r="365" spans="1:12">
      <c r="A365" s="125"/>
      <c r="B365" s="416" t="s">
        <v>1092</v>
      </c>
      <c r="C365" s="411" t="s">
        <v>992</v>
      </c>
      <c r="D365" s="125"/>
      <c r="E365" s="414"/>
      <c r="F365" s="414"/>
      <c r="G365" s="414"/>
      <c r="H365" s="166">
        <v>840</v>
      </c>
      <c r="I365" s="166">
        <v>840</v>
      </c>
      <c r="J365" s="166">
        <f t="shared" si="5"/>
        <v>840</v>
      </c>
      <c r="K365" s="139"/>
      <c r="L365" s="122"/>
    </row>
    <row r="366" spans="1:12">
      <c r="A366" s="125"/>
      <c r="B366" s="416" t="s">
        <v>1093</v>
      </c>
      <c r="C366" s="411" t="s">
        <v>992</v>
      </c>
      <c r="D366" s="125"/>
      <c r="E366" s="414"/>
      <c r="F366" s="414"/>
      <c r="G366" s="414"/>
      <c r="H366" s="166">
        <v>565</v>
      </c>
      <c r="I366" s="166">
        <v>565</v>
      </c>
      <c r="J366" s="166">
        <f t="shared" si="5"/>
        <v>565</v>
      </c>
      <c r="K366" s="139"/>
      <c r="L366" s="122"/>
    </row>
    <row r="367" spans="1:12">
      <c r="A367" s="125"/>
      <c r="B367" s="416" t="s">
        <v>1144</v>
      </c>
      <c r="C367" s="411" t="s">
        <v>992</v>
      </c>
      <c r="D367" s="125"/>
      <c r="E367" s="414"/>
      <c r="F367" s="414"/>
      <c r="G367" s="414"/>
      <c r="H367" s="166">
        <v>1150</v>
      </c>
      <c r="I367" s="166">
        <v>1150</v>
      </c>
      <c r="J367" s="166">
        <f t="shared" si="5"/>
        <v>1150</v>
      </c>
      <c r="K367" s="139"/>
      <c r="L367" s="122"/>
    </row>
    <row r="368" spans="1:12">
      <c r="A368" s="125"/>
      <c r="B368" s="416" t="s">
        <v>1145</v>
      </c>
      <c r="C368" s="411" t="s">
        <v>992</v>
      </c>
      <c r="D368" s="125"/>
      <c r="E368" s="414"/>
      <c r="F368" s="414"/>
      <c r="G368" s="414"/>
      <c r="H368" s="166">
        <v>1170</v>
      </c>
      <c r="I368" s="166">
        <v>1170</v>
      </c>
      <c r="J368" s="166">
        <f t="shared" si="5"/>
        <v>1170</v>
      </c>
      <c r="K368" s="139"/>
      <c r="L368" s="122"/>
    </row>
    <row r="369" spans="1:12">
      <c r="A369" s="125"/>
      <c r="B369" s="416" t="s">
        <v>1099</v>
      </c>
      <c r="C369" s="411" t="s">
        <v>992</v>
      </c>
      <c r="D369" s="125"/>
      <c r="E369" s="414"/>
      <c r="F369" s="414"/>
      <c r="G369" s="414"/>
      <c r="H369" s="166">
        <v>1000</v>
      </c>
      <c r="I369" s="166">
        <v>1000</v>
      </c>
      <c r="J369" s="166">
        <f t="shared" si="5"/>
        <v>1000</v>
      </c>
      <c r="K369" s="139"/>
      <c r="L369" s="122"/>
    </row>
    <row r="370" spans="1:12">
      <c r="A370" s="125"/>
      <c r="B370" s="416" t="s">
        <v>1100</v>
      </c>
      <c r="C370" s="411" t="s">
        <v>992</v>
      </c>
      <c r="D370" s="125"/>
      <c r="E370" s="414"/>
      <c r="F370" s="414"/>
      <c r="G370" s="414"/>
      <c r="H370" s="166">
        <v>1190</v>
      </c>
      <c r="I370" s="166">
        <v>1190</v>
      </c>
      <c r="J370" s="166">
        <f t="shared" si="5"/>
        <v>1190</v>
      </c>
      <c r="K370" s="139"/>
      <c r="L370" s="122"/>
    </row>
    <row r="371" spans="1:12">
      <c r="A371" s="125"/>
      <c r="B371" s="416" t="s">
        <v>1146</v>
      </c>
      <c r="C371" s="411" t="s">
        <v>992</v>
      </c>
      <c r="D371" s="125"/>
      <c r="E371" s="414"/>
      <c r="F371" s="414"/>
      <c r="G371" s="414"/>
      <c r="H371" s="166">
        <v>1290</v>
      </c>
      <c r="I371" s="166">
        <v>1290</v>
      </c>
      <c r="J371" s="166">
        <f t="shared" si="5"/>
        <v>1290</v>
      </c>
      <c r="K371" s="139"/>
      <c r="L371" s="122"/>
    </row>
    <row r="372" spans="1:12">
      <c r="A372" s="125"/>
      <c r="B372" s="416" t="s">
        <v>1147</v>
      </c>
      <c r="C372" s="411" t="s">
        <v>992</v>
      </c>
      <c r="D372" s="125"/>
      <c r="E372" s="414"/>
      <c r="F372" s="414"/>
      <c r="G372" s="414"/>
      <c r="H372" s="166">
        <v>1320</v>
      </c>
      <c r="I372" s="166">
        <v>1320</v>
      </c>
      <c r="J372" s="166">
        <f t="shared" si="5"/>
        <v>1320</v>
      </c>
      <c r="K372" s="139"/>
      <c r="L372" s="122"/>
    </row>
    <row r="373" spans="1:12">
      <c r="A373" s="125"/>
      <c r="B373" s="416" t="s">
        <v>1148</v>
      </c>
      <c r="C373" s="411" t="s">
        <v>992</v>
      </c>
      <c r="D373" s="125"/>
      <c r="E373" s="414"/>
      <c r="F373" s="414"/>
      <c r="G373" s="414"/>
      <c r="H373" s="166">
        <v>1450</v>
      </c>
      <c r="I373" s="166">
        <v>1450</v>
      </c>
      <c r="J373" s="166">
        <f t="shared" si="5"/>
        <v>1450</v>
      </c>
      <c r="K373" s="139"/>
      <c r="L373" s="122"/>
    </row>
    <row r="374" spans="1:12">
      <c r="A374" s="125"/>
      <c r="B374" s="416" t="s">
        <v>1106</v>
      </c>
      <c r="C374" s="411" t="s">
        <v>992</v>
      </c>
      <c r="D374" s="125"/>
      <c r="E374" s="414"/>
      <c r="F374" s="414"/>
      <c r="G374" s="414"/>
      <c r="H374" s="166">
        <v>1740</v>
      </c>
      <c r="I374" s="166">
        <v>1740</v>
      </c>
      <c r="J374" s="166">
        <f t="shared" si="5"/>
        <v>1740</v>
      </c>
      <c r="K374" s="139"/>
      <c r="L374" s="122"/>
    </row>
    <row r="375" spans="1:12">
      <c r="A375" s="125"/>
      <c r="B375" s="416" t="s">
        <v>1107</v>
      </c>
      <c r="C375" s="411" t="s">
        <v>992</v>
      </c>
      <c r="D375" s="125"/>
      <c r="E375" s="414"/>
      <c r="F375" s="414"/>
      <c r="G375" s="414"/>
      <c r="H375" s="166">
        <v>2090</v>
      </c>
      <c r="I375" s="166">
        <v>2090</v>
      </c>
      <c r="J375" s="166">
        <f t="shared" si="5"/>
        <v>2090</v>
      </c>
      <c r="K375" s="139"/>
      <c r="L375" s="122"/>
    </row>
    <row r="376" spans="1:12">
      <c r="A376" s="125"/>
      <c r="B376" s="416" t="s">
        <v>1149</v>
      </c>
      <c r="C376" s="411" t="s">
        <v>992</v>
      </c>
      <c r="D376" s="125"/>
      <c r="E376" s="414"/>
      <c r="F376" s="414"/>
      <c r="G376" s="414"/>
      <c r="H376" s="166">
        <v>2130</v>
      </c>
      <c r="I376" s="166">
        <v>2130</v>
      </c>
      <c r="J376" s="166">
        <f t="shared" si="5"/>
        <v>2130</v>
      </c>
      <c r="K376" s="139"/>
      <c r="L376" s="122"/>
    </row>
    <row r="377" spans="1:12">
      <c r="A377" s="125"/>
      <c r="B377" s="416" t="s">
        <v>1150</v>
      </c>
      <c r="C377" s="411" t="s">
        <v>992</v>
      </c>
      <c r="D377" s="125"/>
      <c r="E377" s="414"/>
      <c r="F377" s="414"/>
      <c r="G377" s="414"/>
      <c r="H377" s="166">
        <v>2150</v>
      </c>
      <c r="I377" s="166">
        <v>2150</v>
      </c>
      <c r="J377" s="166">
        <f t="shared" si="5"/>
        <v>2150</v>
      </c>
      <c r="K377" s="139"/>
      <c r="L377" s="122"/>
    </row>
    <row r="378" spans="1:12">
      <c r="A378" s="125"/>
      <c r="B378" s="416" t="s">
        <v>1151</v>
      </c>
      <c r="C378" s="411" t="s">
        <v>992</v>
      </c>
      <c r="D378" s="125"/>
      <c r="E378" s="414"/>
      <c r="F378" s="414"/>
      <c r="G378" s="414"/>
      <c r="H378" s="166">
        <v>2250</v>
      </c>
      <c r="I378" s="166">
        <v>2250</v>
      </c>
      <c r="J378" s="166">
        <f t="shared" si="5"/>
        <v>2250</v>
      </c>
      <c r="K378" s="139"/>
      <c r="L378" s="122"/>
    </row>
    <row r="379" spans="1:12">
      <c r="A379" s="125"/>
      <c r="B379" s="416" t="s">
        <v>1152</v>
      </c>
      <c r="C379" s="411" t="s">
        <v>992</v>
      </c>
      <c r="D379" s="125"/>
      <c r="E379" s="414"/>
      <c r="F379" s="414"/>
      <c r="G379" s="414"/>
      <c r="H379" s="166">
        <v>2530</v>
      </c>
      <c r="I379" s="166">
        <v>2530</v>
      </c>
      <c r="J379" s="166">
        <f t="shared" si="5"/>
        <v>2530</v>
      </c>
      <c r="K379" s="139"/>
      <c r="L379" s="122"/>
    </row>
    <row r="380" spans="1:12">
      <c r="A380" s="125"/>
      <c r="B380" s="416" t="s">
        <v>1114</v>
      </c>
      <c r="C380" s="411" t="s">
        <v>992</v>
      </c>
      <c r="D380" s="125"/>
      <c r="E380" s="414"/>
      <c r="F380" s="414"/>
      <c r="G380" s="414"/>
      <c r="H380" s="166">
        <v>2110</v>
      </c>
      <c r="I380" s="166">
        <v>2110</v>
      </c>
      <c r="J380" s="166">
        <f t="shared" si="5"/>
        <v>2110</v>
      </c>
      <c r="K380" s="139"/>
      <c r="L380" s="122"/>
    </row>
    <row r="381" spans="1:12">
      <c r="A381" s="125"/>
      <c r="B381" s="416" t="s">
        <v>1153</v>
      </c>
      <c r="C381" s="411" t="s">
        <v>992</v>
      </c>
      <c r="D381" s="125"/>
      <c r="E381" s="414"/>
      <c r="F381" s="414"/>
      <c r="G381" s="414"/>
      <c r="H381" s="166">
        <v>2260</v>
      </c>
      <c r="I381" s="166">
        <v>2260</v>
      </c>
      <c r="J381" s="166">
        <f t="shared" si="5"/>
        <v>2260</v>
      </c>
      <c r="K381" s="139"/>
      <c r="L381" s="122"/>
    </row>
    <row r="382" spans="1:12">
      <c r="A382" s="125"/>
      <c r="B382" s="416" t="s">
        <v>1154</v>
      </c>
      <c r="C382" s="411" t="s">
        <v>992</v>
      </c>
      <c r="D382" s="125"/>
      <c r="E382" s="414"/>
      <c r="F382" s="414"/>
      <c r="G382" s="414"/>
      <c r="H382" s="166">
        <v>2370</v>
      </c>
      <c r="I382" s="166">
        <v>2370</v>
      </c>
      <c r="J382" s="166">
        <f t="shared" si="5"/>
        <v>2370</v>
      </c>
      <c r="K382" s="139"/>
      <c r="L382" s="122"/>
    </row>
    <row r="383" spans="1:12">
      <c r="A383" s="125"/>
      <c r="B383" s="416" t="s">
        <v>1155</v>
      </c>
      <c r="C383" s="411" t="s">
        <v>992</v>
      </c>
      <c r="D383" s="125"/>
      <c r="E383" s="414"/>
      <c r="F383" s="414"/>
      <c r="G383" s="414"/>
      <c r="H383" s="166">
        <v>2490</v>
      </c>
      <c r="I383" s="166">
        <v>2490</v>
      </c>
      <c r="J383" s="166">
        <f t="shared" si="5"/>
        <v>2490</v>
      </c>
      <c r="K383" s="139"/>
      <c r="L383" s="122"/>
    </row>
    <row r="384" spans="1:12">
      <c r="A384" s="125"/>
      <c r="B384" s="416" t="s">
        <v>1156</v>
      </c>
      <c r="C384" s="411" t="s">
        <v>992</v>
      </c>
      <c r="D384" s="125"/>
      <c r="E384" s="414"/>
      <c r="F384" s="414"/>
      <c r="G384" s="414"/>
      <c r="H384" s="166">
        <v>2670</v>
      </c>
      <c r="I384" s="166">
        <v>2670</v>
      </c>
      <c r="J384" s="166">
        <f t="shared" si="5"/>
        <v>2670</v>
      </c>
      <c r="K384" s="139"/>
      <c r="L384" s="122"/>
    </row>
    <row r="385" spans="1:12">
      <c r="A385" s="125"/>
      <c r="B385" s="416" t="s">
        <v>1157</v>
      </c>
      <c r="C385" s="411" t="s">
        <v>992</v>
      </c>
      <c r="D385" s="125"/>
      <c r="E385" s="414"/>
      <c r="F385" s="414"/>
      <c r="G385" s="414"/>
      <c r="H385" s="166">
        <v>2850</v>
      </c>
      <c r="I385" s="166">
        <v>2850</v>
      </c>
      <c r="J385" s="166">
        <f t="shared" si="5"/>
        <v>2850</v>
      </c>
      <c r="K385" s="139"/>
      <c r="L385" s="122"/>
    </row>
    <row r="386" spans="1:12">
      <c r="A386" s="125">
        <v>37</v>
      </c>
      <c r="B386" s="419" t="s">
        <v>1158</v>
      </c>
      <c r="C386" s="411"/>
      <c r="D386" s="125"/>
      <c r="E386" s="414"/>
      <c r="F386" s="414"/>
      <c r="G386" s="414"/>
      <c r="H386" s="166"/>
      <c r="I386" s="166"/>
      <c r="J386" s="166">
        <f t="shared" si="5"/>
        <v>0</v>
      </c>
      <c r="K386" s="139"/>
      <c r="L386" s="122"/>
    </row>
    <row r="387" spans="1:12">
      <c r="A387" s="125"/>
      <c r="B387" s="416" t="s">
        <v>1159</v>
      </c>
      <c r="C387" s="411" t="s">
        <v>992</v>
      </c>
      <c r="D387" s="125"/>
      <c r="E387" s="414"/>
      <c r="F387" s="414"/>
      <c r="G387" s="414"/>
      <c r="H387" s="166">
        <v>216</v>
      </c>
      <c r="I387" s="166">
        <v>216</v>
      </c>
      <c r="J387" s="166">
        <f t="shared" si="5"/>
        <v>216</v>
      </c>
      <c r="K387" s="139"/>
      <c r="L387" s="122"/>
    </row>
    <row r="388" spans="1:12">
      <c r="A388" s="125"/>
      <c r="B388" s="416" t="s">
        <v>1053</v>
      </c>
      <c r="C388" s="411" t="s">
        <v>992</v>
      </c>
      <c r="D388" s="125"/>
      <c r="E388" s="414"/>
      <c r="F388" s="414"/>
      <c r="G388" s="414"/>
      <c r="H388" s="166">
        <v>270</v>
      </c>
      <c r="I388" s="166">
        <v>270</v>
      </c>
      <c r="J388" s="166">
        <f t="shared" si="5"/>
        <v>270</v>
      </c>
      <c r="K388" s="139"/>
      <c r="L388" s="122"/>
    </row>
    <row r="389" spans="1:12">
      <c r="A389" s="125"/>
      <c r="B389" s="416" t="s">
        <v>1054</v>
      </c>
      <c r="C389" s="411" t="s">
        <v>992</v>
      </c>
      <c r="D389" s="125"/>
      <c r="E389" s="414"/>
      <c r="F389" s="414"/>
      <c r="G389" s="414"/>
      <c r="H389" s="166">
        <v>270</v>
      </c>
      <c r="I389" s="166">
        <v>270</v>
      </c>
      <c r="J389" s="166">
        <f t="shared" si="5"/>
        <v>270</v>
      </c>
      <c r="K389" s="139"/>
      <c r="L389" s="122"/>
    </row>
    <row r="390" spans="1:12">
      <c r="A390" s="125"/>
      <c r="B390" s="416" t="s">
        <v>1160</v>
      </c>
      <c r="C390" s="411" t="s">
        <v>992</v>
      </c>
      <c r="D390" s="125"/>
      <c r="E390" s="414"/>
      <c r="F390" s="414"/>
      <c r="G390" s="414"/>
      <c r="H390" s="166">
        <v>450</v>
      </c>
      <c r="I390" s="166">
        <v>450</v>
      </c>
      <c r="J390" s="166">
        <f t="shared" ref="J390:J453" si="6">I390</f>
        <v>450</v>
      </c>
      <c r="K390" s="139"/>
      <c r="L390" s="122"/>
    </row>
    <row r="391" spans="1:12">
      <c r="A391" s="125"/>
      <c r="B391" s="416" t="s">
        <v>1056</v>
      </c>
      <c r="C391" s="411" t="s">
        <v>992</v>
      </c>
      <c r="D391" s="125"/>
      <c r="E391" s="414"/>
      <c r="F391" s="414"/>
      <c r="G391" s="414"/>
      <c r="H391" s="166">
        <v>470</v>
      </c>
      <c r="I391" s="166">
        <v>470</v>
      </c>
      <c r="J391" s="166">
        <f t="shared" si="6"/>
        <v>470</v>
      </c>
      <c r="K391" s="139"/>
      <c r="L391" s="122"/>
    </row>
    <row r="392" spans="1:12">
      <c r="A392" s="125"/>
      <c r="B392" s="416" t="s">
        <v>1057</v>
      </c>
      <c r="C392" s="411" t="s">
        <v>992</v>
      </c>
      <c r="D392" s="125"/>
      <c r="E392" s="414"/>
      <c r="F392" s="414"/>
      <c r="G392" s="414"/>
      <c r="H392" s="166">
        <v>470</v>
      </c>
      <c r="I392" s="166">
        <v>470</v>
      </c>
      <c r="J392" s="166">
        <f t="shared" si="6"/>
        <v>470</v>
      </c>
      <c r="K392" s="139"/>
      <c r="L392" s="122"/>
    </row>
    <row r="393" spans="1:12">
      <c r="A393" s="125"/>
      <c r="B393" s="416" t="s">
        <v>1058</v>
      </c>
      <c r="C393" s="411" t="s">
        <v>992</v>
      </c>
      <c r="D393" s="125"/>
      <c r="E393" s="414"/>
      <c r="F393" s="414"/>
      <c r="G393" s="414"/>
      <c r="H393" s="166">
        <v>670</v>
      </c>
      <c r="I393" s="166">
        <v>670</v>
      </c>
      <c r="J393" s="166">
        <f t="shared" si="6"/>
        <v>670</v>
      </c>
      <c r="K393" s="139"/>
      <c r="L393" s="122"/>
    </row>
    <row r="394" spans="1:12">
      <c r="A394" s="125"/>
      <c r="B394" s="416" t="s">
        <v>1059</v>
      </c>
      <c r="C394" s="411" t="s">
        <v>992</v>
      </c>
      <c r="D394" s="125"/>
      <c r="E394" s="414"/>
      <c r="F394" s="414"/>
      <c r="G394" s="414"/>
      <c r="H394" s="166">
        <v>690</v>
      </c>
      <c r="I394" s="166">
        <v>690</v>
      </c>
      <c r="J394" s="166">
        <f t="shared" si="6"/>
        <v>690</v>
      </c>
      <c r="K394" s="139"/>
      <c r="L394" s="122"/>
    </row>
    <row r="395" spans="1:12">
      <c r="A395" s="125"/>
      <c r="B395" s="416" t="s">
        <v>1060</v>
      </c>
      <c r="C395" s="411" t="s">
        <v>992</v>
      </c>
      <c r="D395" s="125"/>
      <c r="E395" s="414"/>
      <c r="F395" s="414"/>
      <c r="G395" s="414"/>
      <c r="H395" s="166">
        <v>710</v>
      </c>
      <c r="I395" s="166">
        <v>710</v>
      </c>
      <c r="J395" s="166">
        <f t="shared" si="6"/>
        <v>710</v>
      </c>
      <c r="K395" s="139"/>
      <c r="L395" s="122"/>
    </row>
    <row r="396" spans="1:12">
      <c r="A396" s="125"/>
      <c r="B396" s="416" t="s">
        <v>1061</v>
      </c>
      <c r="C396" s="411" t="s">
        <v>992</v>
      </c>
      <c r="D396" s="125"/>
      <c r="E396" s="414"/>
      <c r="F396" s="414"/>
      <c r="G396" s="414"/>
      <c r="H396" s="166">
        <v>710</v>
      </c>
      <c r="I396" s="166">
        <v>710</v>
      </c>
      <c r="J396" s="166">
        <f t="shared" si="6"/>
        <v>710</v>
      </c>
      <c r="K396" s="139"/>
      <c r="L396" s="122"/>
    </row>
    <row r="397" spans="1:12">
      <c r="A397" s="125"/>
      <c r="B397" s="416" t="s">
        <v>1062</v>
      </c>
      <c r="C397" s="411" t="s">
        <v>992</v>
      </c>
      <c r="D397" s="125"/>
      <c r="E397" s="414"/>
      <c r="F397" s="414"/>
      <c r="G397" s="414"/>
      <c r="H397" s="166">
        <v>890</v>
      </c>
      <c r="I397" s="166">
        <v>890</v>
      </c>
      <c r="J397" s="166">
        <f t="shared" si="6"/>
        <v>890</v>
      </c>
      <c r="K397" s="139"/>
      <c r="L397" s="122"/>
    </row>
    <row r="398" spans="1:12">
      <c r="A398" s="125"/>
      <c r="B398" s="416" t="s">
        <v>1063</v>
      </c>
      <c r="C398" s="411" t="s">
        <v>992</v>
      </c>
      <c r="D398" s="125"/>
      <c r="E398" s="414"/>
      <c r="F398" s="414"/>
      <c r="G398" s="414"/>
      <c r="H398" s="166">
        <v>910</v>
      </c>
      <c r="I398" s="166">
        <v>910</v>
      </c>
      <c r="J398" s="166">
        <f t="shared" si="6"/>
        <v>910</v>
      </c>
      <c r="K398" s="139"/>
      <c r="L398" s="122"/>
    </row>
    <row r="399" spans="1:12">
      <c r="A399" s="125"/>
      <c r="B399" s="416" t="s">
        <v>1064</v>
      </c>
      <c r="C399" s="411" t="s">
        <v>992</v>
      </c>
      <c r="D399" s="125"/>
      <c r="E399" s="414"/>
      <c r="F399" s="414"/>
      <c r="G399" s="414"/>
      <c r="H399" s="166">
        <v>950</v>
      </c>
      <c r="I399" s="166">
        <v>950</v>
      </c>
      <c r="J399" s="166">
        <f t="shared" si="6"/>
        <v>950</v>
      </c>
      <c r="K399" s="139"/>
      <c r="L399" s="122"/>
    </row>
    <row r="400" spans="1:12">
      <c r="A400" s="125"/>
      <c r="B400" s="416" t="s">
        <v>1065</v>
      </c>
      <c r="C400" s="411" t="s">
        <v>992</v>
      </c>
      <c r="D400" s="125"/>
      <c r="E400" s="414"/>
      <c r="F400" s="414"/>
      <c r="G400" s="414"/>
      <c r="H400" s="166">
        <v>970</v>
      </c>
      <c r="I400" s="166">
        <v>970</v>
      </c>
      <c r="J400" s="166">
        <f t="shared" si="6"/>
        <v>970</v>
      </c>
      <c r="K400" s="139"/>
      <c r="L400" s="122"/>
    </row>
    <row r="401" spans="1:12">
      <c r="A401" s="125"/>
      <c r="B401" s="416" t="s">
        <v>1066</v>
      </c>
      <c r="C401" s="411" t="s">
        <v>992</v>
      </c>
      <c r="D401" s="125"/>
      <c r="E401" s="414"/>
      <c r="F401" s="414"/>
      <c r="G401" s="414"/>
      <c r="H401" s="166">
        <v>990</v>
      </c>
      <c r="I401" s="166">
        <v>990</v>
      </c>
      <c r="J401" s="166">
        <f t="shared" si="6"/>
        <v>990</v>
      </c>
      <c r="K401" s="139"/>
      <c r="L401" s="122"/>
    </row>
    <row r="402" spans="1:12">
      <c r="A402" s="125"/>
      <c r="B402" s="416" t="s">
        <v>1069</v>
      </c>
      <c r="C402" s="411" t="s">
        <v>992</v>
      </c>
      <c r="D402" s="125"/>
      <c r="E402" s="414"/>
      <c r="F402" s="414"/>
      <c r="G402" s="414"/>
      <c r="H402" s="166">
        <v>1450</v>
      </c>
      <c r="I402" s="166">
        <v>1450</v>
      </c>
      <c r="J402" s="166">
        <f t="shared" si="6"/>
        <v>1450</v>
      </c>
      <c r="K402" s="139"/>
      <c r="L402" s="122"/>
    </row>
    <row r="403" spans="1:12">
      <c r="A403" s="125"/>
      <c r="B403" s="416" t="s">
        <v>1070</v>
      </c>
      <c r="C403" s="411" t="s">
        <v>992</v>
      </c>
      <c r="D403" s="125"/>
      <c r="E403" s="414"/>
      <c r="F403" s="414"/>
      <c r="G403" s="414"/>
      <c r="H403" s="166">
        <v>1490</v>
      </c>
      <c r="I403" s="166">
        <v>1490</v>
      </c>
      <c r="J403" s="166">
        <f t="shared" si="6"/>
        <v>1490</v>
      </c>
      <c r="K403" s="139"/>
      <c r="L403" s="122"/>
    </row>
    <row r="404" spans="1:12">
      <c r="A404" s="125"/>
      <c r="B404" s="416" t="s">
        <v>1071</v>
      </c>
      <c r="C404" s="411" t="s">
        <v>992</v>
      </c>
      <c r="D404" s="125"/>
      <c r="E404" s="414"/>
      <c r="F404" s="414"/>
      <c r="G404" s="414"/>
      <c r="H404" s="166">
        <v>1530</v>
      </c>
      <c r="I404" s="166">
        <v>1530</v>
      </c>
      <c r="J404" s="166">
        <f t="shared" si="6"/>
        <v>1530</v>
      </c>
      <c r="K404" s="139"/>
      <c r="L404" s="122"/>
    </row>
    <row r="405" spans="1:12">
      <c r="A405" s="125"/>
      <c r="B405" s="416" t="s">
        <v>1072</v>
      </c>
      <c r="C405" s="411" t="s">
        <v>992</v>
      </c>
      <c r="D405" s="125"/>
      <c r="E405" s="414"/>
      <c r="F405" s="414"/>
      <c r="G405" s="414"/>
      <c r="H405" s="166">
        <v>1630</v>
      </c>
      <c r="I405" s="166">
        <v>1630</v>
      </c>
      <c r="J405" s="166">
        <f t="shared" si="6"/>
        <v>1630</v>
      </c>
      <c r="K405" s="139"/>
      <c r="L405" s="122"/>
    </row>
    <row r="406" spans="1:12">
      <c r="A406" s="125"/>
      <c r="B406" s="416" t="s">
        <v>1076</v>
      </c>
      <c r="C406" s="411" t="s">
        <v>992</v>
      </c>
      <c r="D406" s="125"/>
      <c r="E406" s="414"/>
      <c r="F406" s="414"/>
      <c r="G406" s="414"/>
      <c r="H406" s="166">
        <v>1800</v>
      </c>
      <c r="I406" s="166">
        <v>1800</v>
      </c>
      <c r="J406" s="166">
        <f t="shared" si="6"/>
        <v>1800</v>
      </c>
      <c r="K406" s="139"/>
      <c r="L406" s="122"/>
    </row>
    <row r="407" spans="1:12">
      <c r="A407" s="125"/>
      <c r="B407" s="416" t="s">
        <v>1077</v>
      </c>
      <c r="C407" s="411" t="s">
        <v>992</v>
      </c>
      <c r="D407" s="125"/>
      <c r="E407" s="414"/>
      <c r="F407" s="414"/>
      <c r="G407" s="414"/>
      <c r="H407" s="166">
        <v>1920</v>
      </c>
      <c r="I407" s="166">
        <v>1920</v>
      </c>
      <c r="J407" s="166">
        <f t="shared" si="6"/>
        <v>1920</v>
      </c>
      <c r="K407" s="139"/>
      <c r="L407" s="122"/>
    </row>
    <row r="408" spans="1:12">
      <c r="A408" s="125"/>
      <c r="B408" s="416" t="s">
        <v>1078</v>
      </c>
      <c r="C408" s="411" t="s">
        <v>992</v>
      </c>
      <c r="D408" s="125"/>
      <c r="E408" s="414"/>
      <c r="F408" s="414"/>
      <c r="G408" s="414"/>
      <c r="H408" s="166">
        <v>2000</v>
      </c>
      <c r="I408" s="166">
        <v>2000</v>
      </c>
      <c r="J408" s="166">
        <f t="shared" si="6"/>
        <v>2000</v>
      </c>
      <c r="K408" s="139"/>
      <c r="L408" s="122"/>
    </row>
    <row r="409" spans="1:12">
      <c r="A409" s="125"/>
      <c r="B409" s="416" t="s">
        <v>1079</v>
      </c>
      <c r="C409" s="411" t="s">
        <v>992</v>
      </c>
      <c r="D409" s="125"/>
      <c r="E409" s="414"/>
      <c r="F409" s="414"/>
      <c r="G409" s="414"/>
      <c r="H409" s="166">
        <v>2110</v>
      </c>
      <c r="I409" s="166">
        <v>2110</v>
      </c>
      <c r="J409" s="166">
        <f t="shared" si="6"/>
        <v>2110</v>
      </c>
      <c r="K409" s="139"/>
      <c r="L409" s="122"/>
    </row>
    <row r="410" spans="1:12">
      <c r="A410" s="125"/>
      <c r="B410" s="416" t="s">
        <v>1083</v>
      </c>
      <c r="C410" s="411" t="s">
        <v>992</v>
      </c>
      <c r="D410" s="125"/>
      <c r="E410" s="414"/>
      <c r="F410" s="414"/>
      <c r="G410" s="414"/>
      <c r="H410" s="166">
        <v>2580</v>
      </c>
      <c r="I410" s="166">
        <v>2580</v>
      </c>
      <c r="J410" s="166">
        <f t="shared" si="6"/>
        <v>2580</v>
      </c>
      <c r="K410" s="139"/>
      <c r="L410" s="122"/>
    </row>
    <row r="411" spans="1:12">
      <c r="A411" s="125"/>
      <c r="B411" s="416" t="s">
        <v>1084</v>
      </c>
      <c r="C411" s="411" t="s">
        <v>992</v>
      </c>
      <c r="D411" s="125"/>
      <c r="E411" s="414"/>
      <c r="F411" s="414"/>
      <c r="G411" s="414"/>
      <c r="H411" s="166">
        <v>2160</v>
      </c>
      <c r="I411" s="166">
        <v>2160</v>
      </c>
      <c r="J411" s="166">
        <f t="shared" si="6"/>
        <v>2160</v>
      </c>
      <c r="K411" s="139"/>
      <c r="L411" s="122"/>
    </row>
    <row r="412" spans="1:12">
      <c r="A412" s="125"/>
      <c r="B412" s="416" t="s">
        <v>1085</v>
      </c>
      <c r="C412" s="411" t="s">
        <v>992</v>
      </c>
      <c r="D412" s="125"/>
      <c r="E412" s="414"/>
      <c r="F412" s="414"/>
      <c r="G412" s="414"/>
      <c r="H412" s="166">
        <v>2700</v>
      </c>
      <c r="I412" s="166">
        <v>2700</v>
      </c>
      <c r="J412" s="166">
        <f t="shared" si="6"/>
        <v>2700</v>
      </c>
      <c r="K412" s="139"/>
      <c r="L412" s="122"/>
    </row>
    <row r="413" spans="1:12">
      <c r="A413" s="125"/>
      <c r="B413" s="416" t="s">
        <v>1086</v>
      </c>
      <c r="C413" s="411" t="s">
        <v>992</v>
      </c>
      <c r="D413" s="125"/>
      <c r="E413" s="414"/>
      <c r="F413" s="414"/>
      <c r="G413" s="414"/>
      <c r="H413" s="166">
        <v>2800</v>
      </c>
      <c r="I413" s="166">
        <v>2800</v>
      </c>
      <c r="J413" s="166">
        <f t="shared" si="6"/>
        <v>2800</v>
      </c>
      <c r="K413" s="139"/>
      <c r="L413" s="122"/>
    </row>
    <row r="414" spans="1:12">
      <c r="A414" s="125"/>
      <c r="B414" s="416" t="s">
        <v>1143</v>
      </c>
      <c r="C414" s="411" t="s">
        <v>992</v>
      </c>
      <c r="D414" s="125"/>
      <c r="E414" s="414"/>
      <c r="F414" s="414"/>
      <c r="G414" s="414"/>
      <c r="H414" s="166">
        <v>2840</v>
      </c>
      <c r="I414" s="166">
        <v>2840</v>
      </c>
      <c r="J414" s="166">
        <f t="shared" si="6"/>
        <v>2840</v>
      </c>
      <c r="K414" s="139"/>
      <c r="L414" s="122"/>
    </row>
    <row r="415" spans="1:12">
      <c r="A415" s="125"/>
      <c r="B415" s="416" t="s">
        <v>1091</v>
      </c>
      <c r="C415" s="411" t="s">
        <v>992</v>
      </c>
      <c r="D415" s="125"/>
      <c r="E415" s="414"/>
      <c r="F415" s="414"/>
      <c r="G415" s="414"/>
      <c r="H415" s="166">
        <v>3340</v>
      </c>
      <c r="I415" s="166">
        <v>3340</v>
      </c>
      <c r="J415" s="166">
        <f t="shared" si="6"/>
        <v>3340</v>
      </c>
      <c r="K415" s="139"/>
      <c r="L415" s="122"/>
    </row>
    <row r="416" spans="1:12">
      <c r="A416" s="125"/>
      <c r="B416" s="416" t="s">
        <v>1092</v>
      </c>
      <c r="C416" s="411" t="s">
        <v>992</v>
      </c>
      <c r="D416" s="125"/>
      <c r="E416" s="414"/>
      <c r="F416" s="414"/>
      <c r="G416" s="414"/>
      <c r="H416" s="166">
        <v>3390</v>
      </c>
      <c r="I416" s="166">
        <v>3390</v>
      </c>
      <c r="J416" s="166">
        <f t="shared" si="6"/>
        <v>3390</v>
      </c>
      <c r="K416" s="139"/>
      <c r="L416" s="122"/>
    </row>
    <row r="417" spans="1:12">
      <c r="A417" s="125"/>
      <c r="B417" s="416" t="s">
        <v>1093</v>
      </c>
      <c r="C417" s="411" t="s">
        <v>992</v>
      </c>
      <c r="D417" s="125"/>
      <c r="E417" s="414"/>
      <c r="F417" s="414"/>
      <c r="G417" s="414"/>
      <c r="H417" s="166">
        <v>3680</v>
      </c>
      <c r="I417" s="166">
        <v>3680</v>
      </c>
      <c r="J417" s="166">
        <f t="shared" si="6"/>
        <v>3680</v>
      </c>
      <c r="K417" s="139"/>
      <c r="L417" s="122"/>
    </row>
    <row r="418" spans="1:12">
      <c r="A418" s="125"/>
      <c r="B418" s="416" t="s">
        <v>1144</v>
      </c>
      <c r="C418" s="411" t="s">
        <v>992</v>
      </c>
      <c r="D418" s="125"/>
      <c r="E418" s="414"/>
      <c r="F418" s="414"/>
      <c r="G418" s="414"/>
      <c r="H418" s="166">
        <v>3700</v>
      </c>
      <c r="I418" s="166">
        <v>3700</v>
      </c>
      <c r="J418" s="166">
        <f t="shared" si="6"/>
        <v>3700</v>
      </c>
      <c r="K418" s="139"/>
      <c r="L418" s="122"/>
    </row>
    <row r="419" spans="1:12">
      <c r="A419" s="125"/>
      <c r="B419" s="416" t="s">
        <v>1145</v>
      </c>
      <c r="C419" s="411" t="s">
        <v>992</v>
      </c>
      <c r="D419" s="125"/>
      <c r="E419" s="414"/>
      <c r="F419" s="414"/>
      <c r="G419" s="414"/>
      <c r="H419" s="166">
        <v>3720</v>
      </c>
      <c r="I419" s="166">
        <v>3720</v>
      </c>
      <c r="J419" s="166">
        <f t="shared" si="6"/>
        <v>3720</v>
      </c>
      <c r="K419" s="139"/>
    </row>
    <row r="420" spans="1:12">
      <c r="A420" s="125"/>
      <c r="B420" s="416" t="s">
        <v>1099</v>
      </c>
      <c r="C420" s="411" t="s">
        <v>992</v>
      </c>
      <c r="D420" s="125"/>
      <c r="E420" s="414"/>
      <c r="F420" s="414"/>
      <c r="G420" s="414"/>
      <c r="H420" s="166">
        <v>4570</v>
      </c>
      <c r="I420" s="166">
        <v>4570</v>
      </c>
      <c r="J420" s="166">
        <f t="shared" si="6"/>
        <v>4570</v>
      </c>
      <c r="K420" s="139"/>
    </row>
    <row r="421" spans="1:12">
      <c r="A421" s="125"/>
      <c r="B421" s="416" t="s">
        <v>1100</v>
      </c>
      <c r="C421" s="411" t="s">
        <v>992</v>
      </c>
      <c r="D421" s="125"/>
      <c r="E421" s="414"/>
      <c r="F421" s="414"/>
      <c r="G421" s="414"/>
      <c r="H421" s="166">
        <v>4720</v>
      </c>
      <c r="I421" s="166">
        <v>4720</v>
      </c>
      <c r="J421" s="166">
        <f t="shared" si="6"/>
        <v>4720</v>
      </c>
      <c r="K421" s="139"/>
    </row>
    <row r="422" spans="1:12">
      <c r="A422" s="125"/>
      <c r="B422" s="416" t="s">
        <v>1146</v>
      </c>
      <c r="C422" s="411" t="s">
        <v>992</v>
      </c>
      <c r="D422" s="125"/>
      <c r="E422" s="414"/>
      <c r="F422" s="414"/>
      <c r="G422" s="414"/>
      <c r="H422" s="166">
        <v>4820</v>
      </c>
      <c r="I422" s="166">
        <v>4820</v>
      </c>
      <c r="J422" s="166">
        <f t="shared" si="6"/>
        <v>4820</v>
      </c>
      <c r="K422" s="139"/>
    </row>
    <row r="423" spans="1:12">
      <c r="A423" s="125"/>
      <c r="B423" s="416" t="s">
        <v>1147</v>
      </c>
      <c r="C423" s="411" t="s">
        <v>992</v>
      </c>
      <c r="D423" s="125"/>
      <c r="E423" s="414"/>
      <c r="F423" s="414"/>
      <c r="G423" s="414"/>
      <c r="H423" s="166">
        <v>4850</v>
      </c>
      <c r="I423" s="166">
        <v>4850</v>
      </c>
      <c r="J423" s="166">
        <f t="shared" si="6"/>
        <v>4850</v>
      </c>
      <c r="K423" s="139"/>
    </row>
    <row r="424" spans="1:12">
      <c r="A424" s="125"/>
      <c r="B424" s="416" t="s">
        <v>1148</v>
      </c>
      <c r="C424" s="411" t="s">
        <v>992</v>
      </c>
      <c r="D424" s="125"/>
      <c r="E424" s="414"/>
      <c r="F424" s="414"/>
      <c r="G424" s="414"/>
      <c r="H424" s="166">
        <v>4980</v>
      </c>
      <c r="I424" s="166">
        <v>4980</v>
      </c>
      <c r="J424" s="166">
        <f t="shared" si="6"/>
        <v>4980</v>
      </c>
      <c r="K424" s="139"/>
    </row>
    <row r="425" spans="1:12">
      <c r="A425" s="125"/>
      <c r="B425" s="416" t="s">
        <v>1105</v>
      </c>
      <c r="C425" s="411" t="s">
        <v>992</v>
      </c>
      <c r="D425" s="125"/>
      <c r="E425" s="414"/>
      <c r="F425" s="414"/>
      <c r="G425" s="414"/>
      <c r="H425" s="166">
        <v>5770</v>
      </c>
      <c r="I425" s="166">
        <v>5770</v>
      </c>
      <c r="J425" s="166">
        <f t="shared" si="6"/>
        <v>5770</v>
      </c>
      <c r="K425" s="139"/>
    </row>
    <row r="426" spans="1:12">
      <c r="A426" s="125"/>
      <c r="B426" s="416" t="s">
        <v>1106</v>
      </c>
      <c r="C426" s="411" t="s">
        <v>992</v>
      </c>
      <c r="D426" s="125"/>
      <c r="E426" s="414"/>
      <c r="F426" s="414"/>
      <c r="G426" s="414"/>
      <c r="H426" s="166">
        <v>6260</v>
      </c>
      <c r="I426" s="166">
        <v>6260</v>
      </c>
      <c r="J426" s="166">
        <f t="shared" si="6"/>
        <v>6260</v>
      </c>
      <c r="K426" s="139"/>
    </row>
    <row r="427" spans="1:12">
      <c r="A427" s="125"/>
      <c r="B427" s="416" t="s">
        <v>1107</v>
      </c>
      <c r="C427" s="411" t="s">
        <v>992</v>
      </c>
      <c r="D427" s="125"/>
      <c r="E427" s="414"/>
      <c r="F427" s="414"/>
      <c r="G427" s="414"/>
      <c r="H427" s="166">
        <v>6610</v>
      </c>
      <c r="I427" s="166">
        <v>6610</v>
      </c>
      <c r="J427" s="166">
        <f t="shared" si="6"/>
        <v>6610</v>
      </c>
      <c r="K427" s="139"/>
    </row>
    <row r="428" spans="1:12">
      <c r="A428" s="125"/>
      <c r="B428" s="416" t="s">
        <v>1149</v>
      </c>
      <c r="C428" s="411" t="s">
        <v>992</v>
      </c>
      <c r="D428" s="125"/>
      <c r="E428" s="414"/>
      <c r="F428" s="414"/>
      <c r="G428" s="414"/>
      <c r="H428" s="166">
        <v>6650</v>
      </c>
      <c r="I428" s="166">
        <v>6650</v>
      </c>
      <c r="J428" s="166">
        <f t="shared" si="6"/>
        <v>6650</v>
      </c>
      <c r="K428" s="139"/>
    </row>
    <row r="429" spans="1:12">
      <c r="A429" s="125"/>
      <c r="B429" s="416" t="s">
        <v>1150</v>
      </c>
      <c r="C429" s="411" t="s">
        <v>992</v>
      </c>
      <c r="D429" s="125"/>
      <c r="E429" s="414"/>
      <c r="F429" s="414"/>
      <c r="G429" s="414"/>
      <c r="H429" s="166">
        <v>6670</v>
      </c>
      <c r="I429" s="166">
        <v>6670</v>
      </c>
      <c r="J429" s="166">
        <f t="shared" si="6"/>
        <v>6670</v>
      </c>
      <c r="K429" s="139"/>
    </row>
    <row r="430" spans="1:12">
      <c r="A430" s="125"/>
      <c r="B430" s="416" t="s">
        <v>1151</v>
      </c>
      <c r="C430" s="411" t="s">
        <v>992</v>
      </c>
      <c r="D430" s="125"/>
      <c r="E430" s="414"/>
      <c r="F430" s="414"/>
      <c r="G430" s="414"/>
      <c r="H430" s="166">
        <v>6770</v>
      </c>
      <c r="I430" s="166">
        <v>6770</v>
      </c>
      <c r="J430" s="166">
        <f t="shared" si="6"/>
        <v>6770</v>
      </c>
      <c r="K430" s="139"/>
    </row>
    <row r="431" spans="1:12">
      <c r="A431" s="125"/>
      <c r="B431" s="416" t="s">
        <v>1152</v>
      </c>
      <c r="C431" s="411" t="s">
        <v>992</v>
      </c>
      <c r="D431" s="125"/>
      <c r="E431" s="414"/>
      <c r="F431" s="414"/>
      <c r="G431" s="414"/>
      <c r="H431" s="166">
        <v>7050</v>
      </c>
      <c r="I431" s="166">
        <v>7050</v>
      </c>
      <c r="J431" s="166">
        <f t="shared" si="6"/>
        <v>7050</v>
      </c>
      <c r="K431" s="139"/>
    </row>
    <row r="432" spans="1:12">
      <c r="A432" s="125">
        <v>38</v>
      </c>
      <c r="B432" s="419" t="s">
        <v>1161</v>
      </c>
      <c r="C432" s="411"/>
      <c r="D432" s="125"/>
      <c r="E432" s="414"/>
      <c r="F432" s="414"/>
      <c r="G432" s="414"/>
      <c r="H432" s="166"/>
      <c r="I432" s="166"/>
      <c r="J432" s="166">
        <f t="shared" si="6"/>
        <v>0</v>
      </c>
      <c r="K432" s="139"/>
    </row>
    <row r="433" spans="1:11">
      <c r="A433" s="125"/>
      <c r="B433" s="416" t="s">
        <v>863</v>
      </c>
      <c r="C433" s="411" t="s">
        <v>992</v>
      </c>
      <c r="D433" s="125"/>
      <c r="E433" s="414"/>
      <c r="F433" s="414"/>
      <c r="G433" s="414"/>
      <c r="H433" s="166">
        <v>180</v>
      </c>
      <c r="I433" s="166">
        <v>180</v>
      </c>
      <c r="J433" s="166">
        <f t="shared" si="6"/>
        <v>180</v>
      </c>
      <c r="K433" s="139"/>
    </row>
    <row r="434" spans="1:11">
      <c r="A434" s="125"/>
      <c r="B434" s="416" t="s">
        <v>864</v>
      </c>
      <c r="C434" s="411" t="s">
        <v>992</v>
      </c>
      <c r="D434" s="125"/>
      <c r="E434" s="414"/>
      <c r="F434" s="414"/>
      <c r="G434" s="414"/>
      <c r="H434" s="166">
        <v>360</v>
      </c>
      <c r="I434" s="166">
        <v>360</v>
      </c>
      <c r="J434" s="166">
        <f t="shared" si="6"/>
        <v>360</v>
      </c>
      <c r="K434" s="139"/>
    </row>
    <row r="435" spans="1:11">
      <c r="A435" s="125"/>
      <c r="B435" s="416" t="s">
        <v>865</v>
      </c>
      <c r="C435" s="411" t="s">
        <v>992</v>
      </c>
      <c r="D435" s="125"/>
      <c r="E435" s="414"/>
      <c r="F435" s="414"/>
      <c r="G435" s="414"/>
      <c r="H435" s="166">
        <v>560</v>
      </c>
      <c r="I435" s="166">
        <v>560</v>
      </c>
      <c r="J435" s="166">
        <f t="shared" si="6"/>
        <v>560</v>
      </c>
      <c r="K435" s="139"/>
    </row>
    <row r="436" spans="1:11">
      <c r="A436" s="125"/>
      <c r="B436" s="416" t="s">
        <v>866</v>
      </c>
      <c r="C436" s="411" t="s">
        <v>992</v>
      </c>
      <c r="D436" s="125"/>
      <c r="E436" s="414"/>
      <c r="F436" s="414"/>
      <c r="G436" s="414"/>
      <c r="H436" s="166">
        <v>720</v>
      </c>
      <c r="I436" s="166">
        <v>720</v>
      </c>
      <c r="J436" s="166">
        <f t="shared" si="6"/>
        <v>720</v>
      </c>
      <c r="K436" s="139"/>
    </row>
    <row r="437" spans="1:11">
      <c r="A437" s="125"/>
      <c r="B437" s="416" t="s">
        <v>867</v>
      </c>
      <c r="C437" s="411" t="s">
        <v>992</v>
      </c>
      <c r="D437" s="125"/>
      <c r="E437" s="414"/>
      <c r="F437" s="414"/>
      <c r="G437" s="414"/>
      <c r="H437" s="166">
        <v>1180</v>
      </c>
      <c r="I437" s="166">
        <v>1180</v>
      </c>
      <c r="J437" s="166">
        <f t="shared" si="6"/>
        <v>1180</v>
      </c>
      <c r="K437" s="139"/>
    </row>
    <row r="438" spans="1:11">
      <c r="A438" s="125"/>
      <c r="B438" s="416" t="s">
        <v>1130</v>
      </c>
      <c r="C438" s="411" t="s">
        <v>992</v>
      </c>
      <c r="D438" s="125"/>
      <c r="E438" s="414"/>
      <c r="F438" s="414"/>
      <c r="G438" s="414"/>
      <c r="H438" s="166">
        <v>1390</v>
      </c>
      <c r="I438" s="166">
        <v>1390</v>
      </c>
      <c r="J438" s="166">
        <f t="shared" si="6"/>
        <v>1390</v>
      </c>
      <c r="K438" s="139"/>
    </row>
    <row r="439" spans="1:11">
      <c r="A439" s="125"/>
      <c r="B439" s="416" t="s">
        <v>1131</v>
      </c>
      <c r="C439" s="411" t="s">
        <v>992</v>
      </c>
      <c r="D439" s="125"/>
      <c r="E439" s="414"/>
      <c r="F439" s="414"/>
      <c r="G439" s="414"/>
      <c r="H439" s="166">
        <v>1970</v>
      </c>
      <c r="I439" s="166">
        <v>1970</v>
      </c>
      <c r="J439" s="166">
        <f t="shared" si="6"/>
        <v>1970</v>
      </c>
      <c r="K439" s="139"/>
    </row>
    <row r="440" spans="1:11">
      <c r="A440" s="125"/>
      <c r="B440" s="416" t="s">
        <v>959</v>
      </c>
      <c r="C440" s="411" t="s">
        <v>992</v>
      </c>
      <c r="D440" s="125"/>
      <c r="E440" s="414"/>
      <c r="F440" s="414"/>
      <c r="G440" s="414"/>
      <c r="H440" s="166">
        <v>2550</v>
      </c>
      <c r="I440" s="166">
        <v>2550</v>
      </c>
      <c r="J440" s="166">
        <f t="shared" si="6"/>
        <v>2550</v>
      </c>
      <c r="K440" s="139"/>
    </row>
    <row r="441" spans="1:11">
      <c r="A441" s="125"/>
      <c r="B441" s="416" t="s">
        <v>1132</v>
      </c>
      <c r="C441" s="411" t="s">
        <v>992</v>
      </c>
      <c r="D441" s="125"/>
      <c r="E441" s="414"/>
      <c r="F441" s="414"/>
      <c r="G441" s="414"/>
      <c r="H441" s="166">
        <v>3530</v>
      </c>
      <c r="I441" s="166">
        <v>3530</v>
      </c>
      <c r="J441" s="166">
        <f t="shared" si="6"/>
        <v>3530</v>
      </c>
      <c r="K441" s="139"/>
    </row>
    <row r="442" spans="1:11">
      <c r="A442" s="125"/>
      <c r="B442" s="416" t="s">
        <v>1133</v>
      </c>
      <c r="C442" s="411" t="s">
        <v>992</v>
      </c>
      <c r="D442" s="125"/>
      <c r="E442" s="414"/>
      <c r="F442" s="414"/>
      <c r="G442" s="414"/>
      <c r="H442" s="166">
        <v>4520</v>
      </c>
      <c r="I442" s="166">
        <v>4520</v>
      </c>
      <c r="J442" s="166">
        <f t="shared" si="6"/>
        <v>4520</v>
      </c>
      <c r="K442" s="139"/>
    </row>
    <row r="443" spans="1:11">
      <c r="A443" s="125"/>
      <c r="B443" s="416" t="s">
        <v>1134</v>
      </c>
      <c r="C443" s="411" t="s">
        <v>992</v>
      </c>
      <c r="D443" s="125"/>
      <c r="E443" s="414"/>
      <c r="F443" s="414"/>
      <c r="G443" s="414"/>
      <c r="H443" s="166">
        <v>5670</v>
      </c>
      <c r="I443" s="166">
        <v>5670</v>
      </c>
      <c r="J443" s="166">
        <f t="shared" si="6"/>
        <v>5670</v>
      </c>
      <c r="K443" s="139"/>
    </row>
    <row r="444" spans="1:11">
      <c r="A444" s="125"/>
      <c r="B444" s="416" t="s">
        <v>1135</v>
      </c>
      <c r="C444" s="411" t="s">
        <v>992</v>
      </c>
      <c r="D444" s="125"/>
      <c r="E444" s="414"/>
      <c r="F444" s="414"/>
      <c r="G444" s="414"/>
      <c r="H444" s="166">
        <v>7380</v>
      </c>
      <c r="I444" s="166">
        <v>7380</v>
      </c>
      <c r="J444" s="166">
        <f t="shared" si="6"/>
        <v>7380</v>
      </c>
      <c r="K444" s="139"/>
    </row>
    <row r="445" spans="1:11">
      <c r="A445" s="125"/>
      <c r="B445" s="416" t="s">
        <v>1162</v>
      </c>
      <c r="C445" s="411" t="s">
        <v>992</v>
      </c>
      <c r="D445" s="125"/>
      <c r="E445" s="414"/>
      <c r="F445" s="414"/>
      <c r="G445" s="414"/>
      <c r="H445" s="166">
        <v>11130</v>
      </c>
      <c r="I445" s="166">
        <v>11130</v>
      </c>
      <c r="J445" s="166">
        <f t="shared" si="6"/>
        <v>11130</v>
      </c>
      <c r="K445" s="139"/>
    </row>
    <row r="446" spans="1:11">
      <c r="A446" s="125"/>
      <c r="B446" s="416" t="s">
        <v>1136</v>
      </c>
      <c r="C446" s="411" t="s">
        <v>992</v>
      </c>
      <c r="D446" s="125"/>
      <c r="E446" s="414"/>
      <c r="F446" s="414"/>
      <c r="G446" s="414"/>
      <c r="H446" s="166">
        <v>15100</v>
      </c>
      <c r="I446" s="166">
        <v>15100</v>
      </c>
      <c r="J446" s="166">
        <f t="shared" si="6"/>
        <v>15100</v>
      </c>
      <c r="K446" s="139"/>
    </row>
    <row r="447" spans="1:11">
      <c r="A447" s="125">
        <v>39</v>
      </c>
      <c r="B447" s="419" t="s">
        <v>1163</v>
      </c>
      <c r="C447" s="411"/>
      <c r="D447" s="125"/>
      <c r="E447" s="414"/>
      <c r="F447" s="414"/>
      <c r="G447" s="414"/>
      <c r="H447" s="166"/>
      <c r="I447" s="166"/>
      <c r="J447" s="166">
        <f t="shared" si="6"/>
        <v>0</v>
      </c>
      <c r="K447" s="139"/>
    </row>
    <row r="448" spans="1:11">
      <c r="A448" s="125"/>
      <c r="B448" s="416" t="s">
        <v>863</v>
      </c>
      <c r="C448" s="411" t="s">
        <v>992</v>
      </c>
      <c r="D448" s="125"/>
      <c r="E448" s="414"/>
      <c r="F448" s="414"/>
      <c r="G448" s="414"/>
      <c r="H448" s="166">
        <v>170</v>
      </c>
      <c r="I448" s="166">
        <v>170</v>
      </c>
      <c r="J448" s="166">
        <f t="shared" si="6"/>
        <v>170</v>
      </c>
      <c r="K448" s="139"/>
    </row>
    <row r="449" spans="1:11">
      <c r="A449" s="125"/>
      <c r="B449" s="416" t="s">
        <v>864</v>
      </c>
      <c r="C449" s="411" t="s">
        <v>992</v>
      </c>
      <c r="D449" s="125"/>
      <c r="E449" s="414"/>
      <c r="F449" s="414"/>
      <c r="G449" s="414"/>
      <c r="H449" s="166">
        <v>230</v>
      </c>
      <c r="I449" s="166">
        <v>230</v>
      </c>
      <c r="J449" s="166">
        <f t="shared" si="6"/>
        <v>230</v>
      </c>
      <c r="K449" s="139"/>
    </row>
    <row r="450" spans="1:11">
      <c r="A450" s="125"/>
      <c r="B450" s="416" t="s">
        <v>865</v>
      </c>
      <c r="C450" s="411" t="s">
        <v>992</v>
      </c>
      <c r="D450" s="125"/>
      <c r="E450" s="414"/>
      <c r="F450" s="414"/>
      <c r="G450" s="414"/>
      <c r="H450" s="166">
        <v>570</v>
      </c>
      <c r="I450" s="166">
        <v>570</v>
      </c>
      <c r="J450" s="166">
        <f t="shared" si="6"/>
        <v>570</v>
      </c>
      <c r="K450" s="139"/>
    </row>
    <row r="451" spans="1:11">
      <c r="A451" s="125"/>
      <c r="B451" s="416" t="s">
        <v>866</v>
      </c>
      <c r="C451" s="411" t="s">
        <v>992</v>
      </c>
      <c r="D451" s="125"/>
      <c r="E451" s="414"/>
      <c r="F451" s="414"/>
      <c r="G451" s="414"/>
      <c r="H451" s="166">
        <v>750</v>
      </c>
      <c r="I451" s="166">
        <v>750</v>
      </c>
      <c r="J451" s="166">
        <f t="shared" si="6"/>
        <v>750</v>
      </c>
      <c r="K451" s="139"/>
    </row>
    <row r="452" spans="1:11">
      <c r="A452" s="125"/>
      <c r="B452" s="416" t="s">
        <v>867</v>
      </c>
      <c r="C452" s="411" t="s">
        <v>992</v>
      </c>
      <c r="D452" s="125"/>
      <c r="E452" s="414"/>
      <c r="F452" s="414"/>
      <c r="G452" s="414"/>
      <c r="H452" s="166">
        <v>1050</v>
      </c>
      <c r="I452" s="166">
        <v>1050</v>
      </c>
      <c r="J452" s="166">
        <f t="shared" si="6"/>
        <v>1050</v>
      </c>
      <c r="K452" s="139"/>
    </row>
    <row r="453" spans="1:11">
      <c r="A453" s="125"/>
      <c r="B453" s="416" t="s">
        <v>1130</v>
      </c>
      <c r="C453" s="411" t="s">
        <v>992</v>
      </c>
      <c r="D453" s="125"/>
      <c r="E453" s="414"/>
      <c r="F453" s="414"/>
      <c r="G453" s="414"/>
      <c r="H453" s="166">
        <v>1390</v>
      </c>
      <c r="I453" s="166">
        <v>1390</v>
      </c>
      <c r="J453" s="166">
        <f t="shared" si="6"/>
        <v>1390</v>
      </c>
      <c r="K453" s="139"/>
    </row>
    <row r="454" spans="1:11">
      <c r="A454" s="125"/>
      <c r="B454" s="416" t="s">
        <v>1131</v>
      </c>
      <c r="C454" s="411" t="s">
        <v>992</v>
      </c>
      <c r="D454" s="125"/>
      <c r="E454" s="414"/>
      <c r="F454" s="414"/>
      <c r="G454" s="414"/>
      <c r="H454" s="166">
        <v>1900</v>
      </c>
      <c r="I454" s="166">
        <v>1900</v>
      </c>
      <c r="J454" s="166">
        <f t="shared" ref="J454:J471" si="7">I454</f>
        <v>1900</v>
      </c>
      <c r="K454" s="139"/>
    </row>
    <row r="455" spans="1:11">
      <c r="A455" s="125"/>
      <c r="B455" s="416" t="s">
        <v>959</v>
      </c>
      <c r="C455" s="411" t="s">
        <v>992</v>
      </c>
      <c r="D455" s="125"/>
      <c r="E455" s="414"/>
      <c r="F455" s="414"/>
      <c r="G455" s="414"/>
      <c r="H455" s="166">
        <v>2650</v>
      </c>
      <c r="I455" s="166">
        <v>2650</v>
      </c>
      <c r="J455" s="166">
        <f t="shared" si="7"/>
        <v>2650</v>
      </c>
      <c r="K455" s="139"/>
    </row>
    <row r="456" spans="1:11">
      <c r="A456" s="125"/>
      <c r="B456" s="416" t="s">
        <v>1132</v>
      </c>
      <c r="C456" s="411" t="s">
        <v>992</v>
      </c>
      <c r="D456" s="125"/>
      <c r="E456" s="414"/>
      <c r="F456" s="414"/>
      <c r="G456" s="414"/>
      <c r="H456" s="166">
        <v>3500</v>
      </c>
      <c r="I456" s="166">
        <v>3500</v>
      </c>
      <c r="J456" s="166">
        <f t="shared" si="7"/>
        <v>3500</v>
      </c>
      <c r="K456" s="139"/>
    </row>
    <row r="457" spans="1:11">
      <c r="A457" s="125"/>
      <c r="B457" s="416" t="s">
        <v>1133</v>
      </c>
      <c r="C457" s="411" t="s">
        <v>992</v>
      </c>
      <c r="D457" s="125"/>
      <c r="E457" s="414"/>
      <c r="F457" s="414"/>
      <c r="G457" s="414"/>
      <c r="H457" s="166">
        <v>4262</v>
      </c>
      <c r="I457" s="166">
        <v>4262</v>
      </c>
      <c r="J457" s="166">
        <f t="shared" si="7"/>
        <v>4262</v>
      </c>
      <c r="K457" s="139"/>
    </row>
    <row r="458" spans="1:11">
      <c r="A458" s="125"/>
      <c r="B458" s="416" t="s">
        <v>1134</v>
      </c>
      <c r="C458" s="411" t="s">
        <v>992</v>
      </c>
      <c r="D458" s="125"/>
      <c r="E458" s="414"/>
      <c r="F458" s="414"/>
      <c r="G458" s="414"/>
      <c r="H458" s="166">
        <v>6350</v>
      </c>
      <c r="I458" s="166">
        <v>6350</v>
      </c>
      <c r="J458" s="166">
        <f t="shared" si="7"/>
        <v>6350</v>
      </c>
      <c r="K458" s="139"/>
    </row>
    <row r="459" spans="1:11">
      <c r="A459" s="125"/>
      <c r="B459" s="416" t="s">
        <v>1135</v>
      </c>
      <c r="C459" s="411" t="s">
        <v>992</v>
      </c>
      <c r="D459" s="125"/>
      <c r="E459" s="414"/>
      <c r="F459" s="414"/>
      <c r="G459" s="414"/>
      <c r="H459" s="166">
        <v>8500</v>
      </c>
      <c r="I459" s="166">
        <v>8500</v>
      </c>
      <c r="J459" s="166">
        <f t="shared" si="7"/>
        <v>8500</v>
      </c>
      <c r="K459" s="139"/>
    </row>
    <row r="460" spans="1:11">
      <c r="A460" s="125"/>
      <c r="B460" s="416" t="s">
        <v>1162</v>
      </c>
      <c r="C460" s="411" t="s">
        <v>992</v>
      </c>
      <c r="D460" s="125"/>
      <c r="E460" s="414"/>
      <c r="F460" s="414"/>
      <c r="G460" s="414"/>
      <c r="H460" s="166">
        <v>11670</v>
      </c>
      <c r="I460" s="166">
        <v>11670</v>
      </c>
      <c r="J460" s="166">
        <f t="shared" si="7"/>
        <v>11670</v>
      </c>
      <c r="K460" s="139"/>
    </row>
    <row r="461" spans="1:11">
      <c r="A461" s="125">
        <v>40</v>
      </c>
      <c r="B461" s="420" t="s">
        <v>1164</v>
      </c>
      <c r="C461" s="411"/>
      <c r="D461" s="125"/>
      <c r="E461" s="414"/>
      <c r="F461" s="414"/>
      <c r="G461" s="414"/>
      <c r="H461" s="166"/>
      <c r="I461" s="166"/>
      <c r="J461" s="166">
        <f t="shared" si="7"/>
        <v>0</v>
      </c>
      <c r="K461" s="139"/>
    </row>
    <row r="462" spans="1:11">
      <c r="A462" s="125"/>
      <c r="B462" s="416" t="s">
        <v>862</v>
      </c>
      <c r="C462" s="411" t="s">
        <v>992</v>
      </c>
      <c r="D462" s="125"/>
      <c r="E462" s="414"/>
      <c r="F462" s="414"/>
      <c r="G462" s="414"/>
      <c r="H462" s="166">
        <v>90</v>
      </c>
      <c r="I462" s="166">
        <v>90</v>
      </c>
      <c r="J462" s="166">
        <f t="shared" si="7"/>
        <v>90</v>
      </c>
      <c r="K462" s="139"/>
    </row>
    <row r="463" spans="1:11">
      <c r="A463" s="125"/>
      <c r="B463" s="416" t="s">
        <v>863</v>
      </c>
      <c r="C463" s="411" t="s">
        <v>992</v>
      </c>
      <c r="D463" s="125"/>
      <c r="E463" s="414"/>
      <c r="F463" s="414"/>
      <c r="G463" s="414"/>
      <c r="H463" s="166">
        <v>90</v>
      </c>
      <c r="I463" s="166">
        <v>90</v>
      </c>
      <c r="J463" s="166">
        <f t="shared" si="7"/>
        <v>90</v>
      </c>
      <c r="K463" s="139"/>
    </row>
    <row r="464" spans="1:11">
      <c r="A464" s="125"/>
      <c r="B464" s="416" t="s">
        <v>1165</v>
      </c>
      <c r="C464" s="411" t="s">
        <v>992</v>
      </c>
      <c r="D464" s="125"/>
      <c r="E464" s="414"/>
      <c r="F464" s="414"/>
      <c r="G464" s="414"/>
      <c r="H464" s="166">
        <v>100</v>
      </c>
      <c r="I464" s="166">
        <v>100</v>
      </c>
      <c r="J464" s="166">
        <f t="shared" si="7"/>
        <v>100</v>
      </c>
      <c r="K464" s="139"/>
    </row>
    <row r="465" spans="1:11">
      <c r="A465" s="125"/>
      <c r="B465" s="416" t="s">
        <v>1166</v>
      </c>
      <c r="C465" s="411" t="s">
        <v>992</v>
      </c>
      <c r="D465" s="125"/>
      <c r="E465" s="414"/>
      <c r="F465" s="414"/>
      <c r="G465" s="414"/>
      <c r="H465" s="166">
        <v>120</v>
      </c>
      <c r="I465" s="166">
        <v>120</v>
      </c>
      <c r="J465" s="166">
        <f t="shared" si="7"/>
        <v>120</v>
      </c>
      <c r="K465" s="139"/>
    </row>
    <row r="466" spans="1:11">
      <c r="A466" s="125"/>
      <c r="B466" s="416" t="s">
        <v>1167</v>
      </c>
      <c r="C466" s="411" t="s">
        <v>992</v>
      </c>
      <c r="D466" s="125"/>
      <c r="E466" s="414"/>
      <c r="F466" s="414"/>
      <c r="G466" s="414"/>
      <c r="H466" s="166">
        <v>140</v>
      </c>
      <c r="I466" s="166">
        <v>140</v>
      </c>
      <c r="J466" s="166">
        <f t="shared" si="7"/>
        <v>140</v>
      </c>
      <c r="K466" s="139"/>
    </row>
    <row r="467" spans="1:11">
      <c r="A467" s="125"/>
      <c r="B467" s="416" t="s">
        <v>1131</v>
      </c>
      <c r="C467" s="411" t="s">
        <v>992</v>
      </c>
      <c r="D467" s="125"/>
      <c r="E467" s="414"/>
      <c r="F467" s="414"/>
      <c r="G467" s="414"/>
      <c r="H467" s="166">
        <v>210</v>
      </c>
      <c r="I467" s="166">
        <v>210</v>
      </c>
      <c r="J467" s="166">
        <f t="shared" si="7"/>
        <v>210</v>
      </c>
      <c r="K467" s="139"/>
    </row>
    <row r="468" spans="1:11">
      <c r="A468" s="125"/>
      <c r="B468" s="416" t="s">
        <v>959</v>
      </c>
      <c r="C468" s="411" t="s">
        <v>992</v>
      </c>
      <c r="D468" s="125"/>
      <c r="E468" s="414"/>
      <c r="F468" s="414"/>
      <c r="G468" s="414"/>
      <c r="H468" s="166">
        <v>540</v>
      </c>
      <c r="I468" s="166">
        <v>540</v>
      </c>
      <c r="J468" s="166">
        <f t="shared" si="7"/>
        <v>540</v>
      </c>
      <c r="K468" s="139"/>
    </row>
    <row r="469" spans="1:11">
      <c r="A469" s="125"/>
      <c r="B469" s="416" t="s">
        <v>1133</v>
      </c>
      <c r="C469" s="411" t="s">
        <v>992</v>
      </c>
      <c r="D469" s="125"/>
      <c r="E469" s="414"/>
      <c r="F469" s="414"/>
      <c r="G469" s="414"/>
      <c r="H469" s="166">
        <v>540</v>
      </c>
      <c r="I469" s="166">
        <v>540</v>
      </c>
      <c r="J469" s="166">
        <f t="shared" si="7"/>
        <v>540</v>
      </c>
      <c r="K469" s="139"/>
    </row>
    <row r="470" spans="1:11">
      <c r="A470" s="125"/>
      <c r="B470" s="416" t="s">
        <v>1135</v>
      </c>
      <c r="C470" s="411" t="s">
        <v>992</v>
      </c>
      <c r="D470" s="125"/>
      <c r="E470" s="414"/>
      <c r="F470" s="414"/>
      <c r="G470" s="414"/>
      <c r="H470" s="166">
        <v>670</v>
      </c>
      <c r="I470" s="166">
        <v>670</v>
      </c>
      <c r="J470" s="166">
        <f t="shared" si="7"/>
        <v>670</v>
      </c>
      <c r="K470" s="139"/>
    </row>
    <row r="471" spans="1:11">
      <c r="A471" s="125">
        <v>41</v>
      </c>
      <c r="B471" s="420" t="s">
        <v>1168</v>
      </c>
      <c r="C471" s="411" t="s">
        <v>992</v>
      </c>
      <c r="D471" s="125"/>
      <c r="E471" s="414"/>
      <c r="F471" s="414"/>
      <c r="G471" s="414"/>
      <c r="H471" s="166">
        <v>500</v>
      </c>
      <c r="I471" s="166">
        <v>500</v>
      </c>
      <c r="J471" s="166">
        <f t="shared" si="7"/>
        <v>500</v>
      </c>
      <c r="K471" s="139"/>
    </row>
  </sheetData>
  <mergeCells count="7">
    <mergeCell ref="E128:G128"/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0"/>
  <sheetViews>
    <sheetView workbookViewId="0">
      <selection activeCell="H2" sqref="H2:J2"/>
    </sheetView>
  </sheetViews>
  <sheetFormatPr defaultRowHeight="15"/>
  <cols>
    <col min="1" max="1" width="6" style="210" bestFit="1" customWidth="1"/>
    <col min="2" max="2" width="35.28515625" style="211" customWidth="1"/>
    <col min="3" max="3" width="6" style="210" bestFit="1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3.7109375" style="212" customWidth="1"/>
    <col min="9" max="10" width="13.140625" style="212" customWidth="1"/>
    <col min="11" max="11" width="9.140625" style="48" customWidth="1"/>
    <col min="12" max="12" width="9.140625" style="48"/>
    <col min="13" max="13" width="11.5703125" style="48" customWidth="1"/>
    <col min="14" max="16384" width="9.140625" style="48"/>
  </cols>
  <sheetData>
    <row r="1" spans="1:13" ht="25.5" thickBot="1">
      <c r="A1" s="847" t="s">
        <v>1169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3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3" ht="42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238" t="s">
        <v>2134</v>
      </c>
      <c r="I3" s="630" t="s">
        <v>2123</v>
      </c>
      <c r="J3" s="630" t="s">
        <v>2137</v>
      </c>
      <c r="K3" s="859"/>
    </row>
    <row r="4" spans="1:13" s="122" customFormat="1" ht="15" customHeight="1">
      <c r="A4" s="770"/>
      <c r="B4" s="642" t="s">
        <v>1170</v>
      </c>
      <c r="C4" s="643"/>
      <c r="D4" s="644"/>
      <c r="E4" s="645"/>
      <c r="F4" s="645"/>
      <c r="G4" s="645"/>
      <c r="H4" s="646"/>
      <c r="I4" s="647"/>
      <c r="J4" s="647"/>
      <c r="K4" s="771"/>
    </row>
    <row r="5" spans="1:13" s="122" customFormat="1" ht="15" customHeight="1">
      <c r="A5" s="155">
        <v>1</v>
      </c>
      <c r="B5" s="425" t="s">
        <v>1171</v>
      </c>
      <c r="C5" s="422" t="s">
        <v>809</v>
      </c>
      <c r="D5" s="423"/>
      <c r="E5" s="424"/>
      <c r="F5" s="424"/>
      <c r="G5" s="424"/>
      <c r="H5" s="563">
        <v>2400</v>
      </c>
      <c r="I5" s="563">
        <v>2520</v>
      </c>
      <c r="J5" s="788">
        <f>I5</f>
        <v>2520</v>
      </c>
      <c r="K5" s="772"/>
      <c r="M5" s="558">
        <f>ROUND(H5*1.05,0)</f>
        <v>2520</v>
      </c>
    </row>
    <row r="6" spans="1:13" s="122" customFormat="1" ht="15.75">
      <c r="A6" s="155">
        <v>2</v>
      </c>
      <c r="B6" s="425" t="s">
        <v>1172</v>
      </c>
      <c r="C6" s="422" t="s">
        <v>1173</v>
      </c>
      <c r="D6" s="423"/>
      <c r="E6" s="424"/>
      <c r="F6" s="424"/>
      <c r="G6" s="424"/>
      <c r="H6" s="563">
        <v>44</v>
      </c>
      <c r="I6" s="563">
        <v>46</v>
      </c>
      <c r="J6" s="788">
        <f t="shared" ref="J6:J40" si="0">I6</f>
        <v>46</v>
      </c>
      <c r="K6" s="772"/>
      <c r="M6" s="558">
        <f t="shared" ref="M6:M40" si="1">ROUND(H6*1.05,0)</f>
        <v>46</v>
      </c>
    </row>
    <row r="7" spans="1:13" s="122" customFormat="1" ht="15.75">
      <c r="A7" s="155">
        <v>3</v>
      </c>
      <c r="B7" s="425" t="s">
        <v>1174</v>
      </c>
      <c r="C7" s="422" t="s">
        <v>1173</v>
      </c>
      <c r="D7" s="423"/>
      <c r="E7" s="424"/>
      <c r="F7" s="424"/>
      <c r="G7" s="424"/>
      <c r="H7" s="563">
        <v>25</v>
      </c>
      <c r="I7" s="563">
        <v>26</v>
      </c>
      <c r="J7" s="788">
        <f t="shared" si="0"/>
        <v>26</v>
      </c>
      <c r="K7" s="772"/>
      <c r="M7" s="558">
        <f t="shared" si="1"/>
        <v>26</v>
      </c>
    </row>
    <row r="8" spans="1:13" s="122" customFormat="1" ht="15" customHeight="1">
      <c r="A8" s="155">
        <v>4</v>
      </c>
      <c r="B8" s="425" t="s">
        <v>1175</v>
      </c>
      <c r="C8" s="422" t="s">
        <v>1173</v>
      </c>
      <c r="D8" s="423"/>
      <c r="E8" s="424"/>
      <c r="F8" s="424"/>
      <c r="G8" s="424"/>
      <c r="H8" s="563">
        <v>26</v>
      </c>
      <c r="I8" s="563">
        <v>27</v>
      </c>
      <c r="J8" s="788">
        <f t="shared" si="0"/>
        <v>27</v>
      </c>
      <c r="K8" s="772"/>
      <c r="M8" s="558">
        <f t="shared" si="1"/>
        <v>27</v>
      </c>
    </row>
    <row r="9" spans="1:13" s="122" customFormat="1" ht="15" customHeight="1">
      <c r="A9" s="155">
        <v>5</v>
      </c>
      <c r="B9" s="425" t="s">
        <v>1176</v>
      </c>
      <c r="C9" s="422" t="s">
        <v>1173</v>
      </c>
      <c r="D9" s="423"/>
      <c r="E9" s="424"/>
      <c r="F9" s="424"/>
      <c r="G9" s="424"/>
      <c r="H9" s="563">
        <v>95</v>
      </c>
      <c r="I9" s="563">
        <v>100</v>
      </c>
      <c r="J9" s="788">
        <f t="shared" si="0"/>
        <v>100</v>
      </c>
      <c r="K9" s="772"/>
      <c r="M9" s="558">
        <f t="shared" si="1"/>
        <v>100</v>
      </c>
    </row>
    <row r="10" spans="1:13" s="122" customFormat="1" ht="15" customHeight="1">
      <c r="A10" s="155">
        <v>6</v>
      </c>
      <c r="B10" s="425" t="s">
        <v>1177</v>
      </c>
      <c r="C10" s="422" t="s">
        <v>1173</v>
      </c>
      <c r="D10" s="423"/>
      <c r="E10" s="424"/>
      <c r="F10" s="424"/>
      <c r="G10" s="424"/>
      <c r="H10" s="563">
        <v>86</v>
      </c>
      <c r="I10" s="563">
        <v>90</v>
      </c>
      <c r="J10" s="788">
        <f t="shared" si="0"/>
        <v>90</v>
      </c>
      <c r="K10" s="772"/>
      <c r="M10" s="558">
        <f t="shared" si="1"/>
        <v>90</v>
      </c>
    </row>
    <row r="11" spans="1:13" s="122" customFormat="1" ht="15" customHeight="1">
      <c r="A11" s="155">
        <v>7</v>
      </c>
      <c r="B11" s="425" t="s">
        <v>1178</v>
      </c>
      <c r="C11" s="422" t="s">
        <v>1173</v>
      </c>
      <c r="D11" s="423"/>
      <c r="E11" s="424"/>
      <c r="F11" s="424"/>
      <c r="G11" s="424"/>
      <c r="H11" s="563">
        <v>85</v>
      </c>
      <c r="I11" s="563">
        <v>89</v>
      </c>
      <c r="J11" s="788">
        <f t="shared" si="0"/>
        <v>89</v>
      </c>
      <c r="K11" s="772"/>
      <c r="M11" s="558">
        <f t="shared" si="1"/>
        <v>89</v>
      </c>
    </row>
    <row r="12" spans="1:13" s="122" customFormat="1" ht="15" customHeight="1">
      <c r="A12" s="155">
        <v>8</v>
      </c>
      <c r="B12" s="425" t="s">
        <v>1179</v>
      </c>
      <c r="C12" s="422" t="s">
        <v>809</v>
      </c>
      <c r="D12" s="423"/>
      <c r="E12" s="424"/>
      <c r="F12" s="424"/>
      <c r="G12" s="424"/>
      <c r="H12" s="563">
        <v>2000</v>
      </c>
      <c r="I12" s="563">
        <v>2100</v>
      </c>
      <c r="J12" s="788">
        <f t="shared" si="0"/>
        <v>2100</v>
      </c>
      <c r="K12" s="772"/>
      <c r="M12" s="558">
        <f t="shared" si="1"/>
        <v>2100</v>
      </c>
    </row>
    <row r="13" spans="1:13" s="122" customFormat="1" ht="15" customHeight="1">
      <c r="A13" s="155"/>
      <c r="B13" s="57" t="s">
        <v>1180</v>
      </c>
      <c r="C13" s="422" t="s">
        <v>809</v>
      </c>
      <c r="D13" s="423"/>
      <c r="E13" s="424"/>
      <c r="F13" s="424"/>
      <c r="G13" s="424"/>
      <c r="H13" s="563">
        <v>3500</v>
      </c>
      <c r="I13" s="563">
        <v>3675</v>
      </c>
      <c r="J13" s="788">
        <f t="shared" si="0"/>
        <v>3675</v>
      </c>
      <c r="K13" s="772"/>
      <c r="M13" s="558">
        <f t="shared" si="1"/>
        <v>3675</v>
      </c>
    </row>
    <row r="14" spans="1:13" s="122" customFormat="1" ht="15" customHeight="1">
      <c r="A14" s="155">
        <v>9</v>
      </c>
      <c r="B14" s="421" t="s">
        <v>1181</v>
      </c>
      <c r="C14" s="422"/>
      <c r="D14" s="423"/>
      <c r="E14" s="424"/>
      <c r="F14" s="424"/>
      <c r="G14" s="424"/>
      <c r="H14" s="563"/>
      <c r="I14" s="563"/>
      <c r="J14" s="788"/>
      <c r="K14" s="772"/>
      <c r="M14" s="558">
        <f t="shared" si="1"/>
        <v>0</v>
      </c>
    </row>
    <row r="15" spans="1:13" s="122" customFormat="1" ht="15" customHeight="1">
      <c r="A15" s="155">
        <v>10</v>
      </c>
      <c r="B15" s="425" t="s">
        <v>1182</v>
      </c>
      <c r="C15" s="422" t="s">
        <v>1173</v>
      </c>
      <c r="D15" s="423"/>
      <c r="E15" s="424"/>
      <c r="F15" s="424"/>
      <c r="G15" s="424"/>
      <c r="H15" s="563">
        <v>110</v>
      </c>
      <c r="I15" s="563">
        <v>116</v>
      </c>
      <c r="J15" s="788">
        <f t="shared" si="0"/>
        <v>116</v>
      </c>
      <c r="K15" s="772"/>
      <c r="M15" s="558">
        <f t="shared" si="1"/>
        <v>116</v>
      </c>
    </row>
    <row r="16" spans="1:13" s="122" customFormat="1" ht="15" customHeight="1">
      <c r="A16" s="155">
        <v>11</v>
      </c>
      <c r="B16" s="425" t="s">
        <v>1183</v>
      </c>
      <c r="C16" s="422" t="s">
        <v>809</v>
      </c>
      <c r="D16" s="423"/>
      <c r="E16" s="424"/>
      <c r="F16" s="424"/>
      <c r="G16" s="424"/>
      <c r="H16" s="563">
        <v>2500</v>
      </c>
      <c r="I16" s="563">
        <v>2625</v>
      </c>
      <c r="J16" s="788">
        <f t="shared" si="0"/>
        <v>2625</v>
      </c>
      <c r="K16" s="772"/>
      <c r="M16" s="558">
        <f t="shared" si="1"/>
        <v>2625</v>
      </c>
    </row>
    <row r="17" spans="1:13" s="122" customFormat="1" ht="15" customHeight="1">
      <c r="A17" s="155">
        <v>12</v>
      </c>
      <c r="B17" s="425" t="s">
        <v>1184</v>
      </c>
      <c r="C17" s="422" t="s">
        <v>809</v>
      </c>
      <c r="D17" s="423"/>
      <c r="E17" s="424"/>
      <c r="F17" s="424"/>
      <c r="G17" s="424"/>
      <c r="H17" s="563">
        <v>235</v>
      </c>
      <c r="I17" s="563">
        <v>247</v>
      </c>
      <c r="J17" s="788">
        <f t="shared" si="0"/>
        <v>247</v>
      </c>
      <c r="K17" s="772"/>
      <c r="M17" s="558">
        <f t="shared" si="1"/>
        <v>247</v>
      </c>
    </row>
    <row r="18" spans="1:13" s="122" customFormat="1" ht="15" customHeight="1">
      <c r="A18" s="155">
        <v>13</v>
      </c>
      <c r="B18" s="425" t="s">
        <v>1185</v>
      </c>
      <c r="C18" s="422" t="s">
        <v>809</v>
      </c>
      <c r="D18" s="423"/>
      <c r="E18" s="424"/>
      <c r="F18" s="424"/>
      <c r="G18" s="424"/>
      <c r="H18" s="563">
        <v>950</v>
      </c>
      <c r="I18" s="563">
        <v>998</v>
      </c>
      <c r="J18" s="788">
        <f t="shared" si="0"/>
        <v>998</v>
      </c>
      <c r="K18" s="772"/>
      <c r="M18" s="558">
        <f t="shared" si="1"/>
        <v>998</v>
      </c>
    </row>
    <row r="19" spans="1:13" s="122" customFormat="1" ht="15" customHeight="1">
      <c r="A19" s="155">
        <v>14</v>
      </c>
      <c r="B19" s="425" t="s">
        <v>1186</v>
      </c>
      <c r="C19" s="422" t="s">
        <v>809</v>
      </c>
      <c r="D19" s="423"/>
      <c r="E19" s="424"/>
      <c r="F19" s="424"/>
      <c r="G19" s="424"/>
      <c r="H19" s="563">
        <v>222.2</v>
      </c>
      <c r="I19" s="563">
        <v>233</v>
      </c>
      <c r="J19" s="788">
        <f t="shared" si="0"/>
        <v>233</v>
      </c>
      <c r="K19" s="772"/>
      <c r="M19" s="558">
        <f t="shared" si="1"/>
        <v>233</v>
      </c>
    </row>
    <row r="20" spans="1:13" s="122" customFormat="1" ht="15" customHeight="1">
      <c r="A20" s="155">
        <v>15</v>
      </c>
      <c r="B20" s="425" t="s">
        <v>1187</v>
      </c>
      <c r="C20" s="422" t="s">
        <v>809</v>
      </c>
      <c r="D20" s="423"/>
      <c r="E20" s="424"/>
      <c r="F20" s="424"/>
      <c r="G20" s="424"/>
      <c r="H20" s="563">
        <v>4500</v>
      </c>
      <c r="I20" s="563">
        <v>4725</v>
      </c>
      <c r="J20" s="788">
        <f t="shared" si="0"/>
        <v>4725</v>
      </c>
      <c r="K20" s="772"/>
      <c r="M20" s="558">
        <f t="shared" si="1"/>
        <v>4725</v>
      </c>
    </row>
    <row r="21" spans="1:13" s="122" customFormat="1" ht="15" customHeight="1">
      <c r="A21" s="155">
        <v>16</v>
      </c>
      <c r="B21" s="425" t="s">
        <v>1188</v>
      </c>
      <c r="C21" s="422" t="s">
        <v>809</v>
      </c>
      <c r="D21" s="423"/>
      <c r="E21" s="424"/>
      <c r="F21" s="424"/>
      <c r="G21" s="424"/>
      <c r="H21" s="563">
        <v>300</v>
      </c>
      <c r="I21" s="563">
        <v>315</v>
      </c>
      <c r="J21" s="788">
        <f t="shared" si="0"/>
        <v>315</v>
      </c>
      <c r="K21" s="772"/>
      <c r="M21" s="558">
        <f t="shared" si="1"/>
        <v>315</v>
      </c>
    </row>
    <row r="22" spans="1:13" s="122" customFormat="1" ht="15" customHeight="1">
      <c r="A22" s="155">
        <v>17</v>
      </c>
      <c r="B22" s="425" t="s">
        <v>1189</v>
      </c>
      <c r="C22" s="422" t="s">
        <v>809</v>
      </c>
      <c r="D22" s="423"/>
      <c r="E22" s="424"/>
      <c r="F22" s="424"/>
      <c r="G22" s="424"/>
      <c r="H22" s="563">
        <v>92</v>
      </c>
      <c r="I22" s="563">
        <v>97</v>
      </c>
      <c r="J22" s="788">
        <f t="shared" si="0"/>
        <v>97</v>
      </c>
      <c r="K22" s="772"/>
      <c r="M22" s="558">
        <f t="shared" si="1"/>
        <v>97</v>
      </c>
    </row>
    <row r="23" spans="1:13" s="122" customFormat="1" ht="15" customHeight="1">
      <c r="A23" s="155">
        <v>18</v>
      </c>
      <c r="B23" s="425" t="s">
        <v>1190</v>
      </c>
      <c r="C23" s="422" t="s">
        <v>1191</v>
      </c>
      <c r="D23" s="423"/>
      <c r="E23" s="424"/>
      <c r="F23" s="424"/>
      <c r="G23" s="424"/>
      <c r="H23" s="563">
        <v>650</v>
      </c>
      <c r="I23" s="563">
        <v>683</v>
      </c>
      <c r="J23" s="788">
        <f t="shared" si="0"/>
        <v>683</v>
      </c>
      <c r="K23" s="772"/>
      <c r="M23" s="558">
        <f t="shared" si="1"/>
        <v>683</v>
      </c>
    </row>
    <row r="24" spans="1:13" s="122" customFormat="1" ht="15" customHeight="1">
      <c r="A24" s="155">
        <v>19</v>
      </c>
      <c r="B24" s="425" t="s">
        <v>1192</v>
      </c>
      <c r="C24" s="422" t="s">
        <v>1191</v>
      </c>
      <c r="D24" s="423"/>
      <c r="E24" s="424"/>
      <c r="F24" s="424"/>
      <c r="G24" s="424"/>
      <c r="H24" s="563">
        <v>2200</v>
      </c>
      <c r="I24" s="563">
        <v>2310</v>
      </c>
      <c r="J24" s="788">
        <f t="shared" si="0"/>
        <v>2310</v>
      </c>
      <c r="K24" s="772"/>
      <c r="M24" s="558">
        <f t="shared" si="1"/>
        <v>2310</v>
      </c>
    </row>
    <row r="25" spans="1:13" s="122" customFormat="1" ht="15" customHeight="1">
      <c r="A25" s="155">
        <v>20</v>
      </c>
      <c r="B25" s="425" t="s">
        <v>1193</v>
      </c>
      <c r="C25" s="422" t="s">
        <v>809</v>
      </c>
      <c r="D25" s="423"/>
      <c r="E25" s="424"/>
      <c r="F25" s="424"/>
      <c r="G25" s="424"/>
      <c r="H25" s="563">
        <v>3200</v>
      </c>
      <c r="I25" s="563">
        <v>3360</v>
      </c>
      <c r="J25" s="788">
        <f t="shared" si="0"/>
        <v>3360</v>
      </c>
      <c r="K25" s="772"/>
      <c r="M25" s="558">
        <f t="shared" si="1"/>
        <v>3360</v>
      </c>
    </row>
    <row r="26" spans="1:13" s="122" customFormat="1" ht="15" customHeight="1">
      <c r="A26" s="155">
        <v>21</v>
      </c>
      <c r="B26" s="425" t="s">
        <v>1194</v>
      </c>
      <c r="C26" s="422" t="s">
        <v>1195</v>
      </c>
      <c r="D26" s="423"/>
      <c r="E26" s="424"/>
      <c r="F26" s="424"/>
      <c r="G26" s="424"/>
      <c r="H26" s="563">
        <v>110</v>
      </c>
      <c r="I26" s="563">
        <v>116</v>
      </c>
      <c r="J26" s="788">
        <f t="shared" si="0"/>
        <v>116</v>
      </c>
      <c r="K26" s="772"/>
      <c r="M26" s="558">
        <f t="shared" si="1"/>
        <v>116</v>
      </c>
    </row>
    <row r="27" spans="1:13" s="122" customFormat="1" ht="15" customHeight="1">
      <c r="A27" s="155">
        <v>22</v>
      </c>
      <c r="B27" s="426" t="s">
        <v>1196</v>
      </c>
      <c r="C27" s="422"/>
      <c r="D27" s="423"/>
      <c r="E27" s="424"/>
      <c r="F27" s="424"/>
      <c r="G27" s="424"/>
      <c r="H27" s="563"/>
      <c r="I27" s="563"/>
      <c r="J27" s="788"/>
      <c r="K27" s="772"/>
      <c r="M27" s="558">
        <f t="shared" si="1"/>
        <v>0</v>
      </c>
    </row>
    <row r="28" spans="1:13" s="122" customFormat="1" ht="15" customHeight="1">
      <c r="A28" s="155">
        <v>23</v>
      </c>
      <c r="B28" s="425" t="s">
        <v>1197</v>
      </c>
      <c r="C28" s="422" t="s">
        <v>1191</v>
      </c>
      <c r="D28" s="423"/>
      <c r="E28" s="424"/>
      <c r="F28" s="424"/>
      <c r="G28" s="424"/>
      <c r="H28" s="563">
        <v>1337</v>
      </c>
      <c r="I28" s="563">
        <v>1404</v>
      </c>
      <c r="J28" s="788">
        <f t="shared" si="0"/>
        <v>1404</v>
      </c>
      <c r="K28" s="772"/>
      <c r="M28" s="558">
        <f t="shared" si="1"/>
        <v>1404</v>
      </c>
    </row>
    <row r="29" spans="1:13" s="122" customFormat="1" ht="15" customHeight="1">
      <c r="A29" s="155">
        <v>24</v>
      </c>
      <c r="B29" s="425" t="s">
        <v>1198</v>
      </c>
      <c r="C29" s="422" t="s">
        <v>1191</v>
      </c>
      <c r="D29" s="423"/>
      <c r="E29" s="424"/>
      <c r="F29" s="424"/>
      <c r="G29" s="424"/>
      <c r="H29" s="563">
        <v>1953</v>
      </c>
      <c r="I29" s="563">
        <v>2051</v>
      </c>
      <c r="J29" s="788">
        <f t="shared" si="0"/>
        <v>2051</v>
      </c>
      <c r="K29" s="772"/>
      <c r="M29" s="558">
        <f t="shared" si="1"/>
        <v>2051</v>
      </c>
    </row>
    <row r="30" spans="1:13" s="122" customFormat="1" ht="15" customHeight="1">
      <c r="A30" s="155">
        <v>25</v>
      </c>
      <c r="B30" s="421" t="s">
        <v>1199</v>
      </c>
      <c r="C30" s="422"/>
      <c r="D30" s="423"/>
      <c r="E30" s="424"/>
      <c r="F30" s="424"/>
      <c r="G30" s="424"/>
      <c r="H30" s="563"/>
      <c r="I30" s="563"/>
      <c r="J30" s="788"/>
      <c r="K30" s="772"/>
      <c r="M30" s="558">
        <f t="shared" si="1"/>
        <v>0</v>
      </c>
    </row>
    <row r="31" spans="1:13" s="122" customFormat="1" ht="27">
      <c r="A31" s="155">
        <v>26</v>
      </c>
      <c r="B31" s="427" t="s">
        <v>1200</v>
      </c>
      <c r="C31" s="422" t="s">
        <v>809</v>
      </c>
      <c r="D31" s="423"/>
      <c r="E31" s="424"/>
      <c r="F31" s="424"/>
      <c r="G31" s="424"/>
      <c r="H31" s="563">
        <v>75000</v>
      </c>
      <c r="I31" s="563">
        <v>78750</v>
      </c>
      <c r="J31" s="788">
        <f t="shared" si="0"/>
        <v>78750</v>
      </c>
      <c r="K31" s="772"/>
      <c r="M31" s="558">
        <f t="shared" si="1"/>
        <v>78750</v>
      </c>
    </row>
    <row r="32" spans="1:13" s="122" customFormat="1" ht="27">
      <c r="A32" s="155">
        <v>27</v>
      </c>
      <c r="B32" s="427" t="s">
        <v>1201</v>
      </c>
      <c r="C32" s="422" t="s">
        <v>809</v>
      </c>
      <c r="D32" s="423"/>
      <c r="E32" s="424"/>
      <c r="F32" s="424"/>
      <c r="G32" s="424"/>
      <c r="H32" s="563">
        <v>85000</v>
      </c>
      <c r="I32" s="563">
        <v>89250</v>
      </c>
      <c r="J32" s="788">
        <f t="shared" si="0"/>
        <v>89250</v>
      </c>
      <c r="K32" s="772"/>
      <c r="M32" s="558">
        <f t="shared" si="1"/>
        <v>89250</v>
      </c>
    </row>
    <row r="33" spans="1:13" s="122" customFormat="1" ht="27">
      <c r="A33" s="155">
        <v>28</v>
      </c>
      <c r="B33" s="427" t="s">
        <v>1202</v>
      </c>
      <c r="C33" s="422" t="s">
        <v>809</v>
      </c>
      <c r="D33" s="423"/>
      <c r="E33" s="424"/>
      <c r="F33" s="424"/>
      <c r="G33" s="424"/>
      <c r="H33" s="563">
        <v>105000</v>
      </c>
      <c r="I33" s="563">
        <v>110250</v>
      </c>
      <c r="J33" s="788">
        <f t="shared" si="0"/>
        <v>110250</v>
      </c>
      <c r="K33" s="772"/>
      <c r="M33" s="558">
        <f t="shared" si="1"/>
        <v>110250</v>
      </c>
    </row>
    <row r="34" spans="1:13" s="122" customFormat="1" ht="27">
      <c r="A34" s="155">
        <v>29</v>
      </c>
      <c r="B34" s="427" t="s">
        <v>1203</v>
      </c>
      <c r="C34" s="422" t="s">
        <v>809</v>
      </c>
      <c r="D34" s="423"/>
      <c r="E34" s="424"/>
      <c r="F34" s="424"/>
      <c r="G34" s="424"/>
      <c r="H34" s="563">
        <v>155000</v>
      </c>
      <c r="I34" s="563">
        <v>162750</v>
      </c>
      <c r="J34" s="788">
        <f t="shared" si="0"/>
        <v>162750</v>
      </c>
      <c r="K34" s="772"/>
      <c r="M34" s="558">
        <f t="shared" si="1"/>
        <v>162750</v>
      </c>
    </row>
    <row r="35" spans="1:13" s="122" customFormat="1" ht="27">
      <c r="A35" s="155">
        <v>30</v>
      </c>
      <c r="B35" s="427" t="s">
        <v>1204</v>
      </c>
      <c r="C35" s="422" t="s">
        <v>809</v>
      </c>
      <c r="D35" s="423"/>
      <c r="E35" s="424"/>
      <c r="F35" s="424"/>
      <c r="G35" s="424"/>
      <c r="H35" s="563">
        <v>230000</v>
      </c>
      <c r="I35" s="563">
        <v>241500</v>
      </c>
      <c r="J35" s="788">
        <f t="shared" si="0"/>
        <v>241500</v>
      </c>
      <c r="K35" s="772"/>
      <c r="M35" s="558">
        <f t="shared" si="1"/>
        <v>241500</v>
      </c>
    </row>
    <row r="36" spans="1:13" s="122" customFormat="1" ht="27">
      <c r="A36" s="155">
        <v>31</v>
      </c>
      <c r="B36" s="427" t="s">
        <v>1205</v>
      </c>
      <c r="C36" s="422" t="s">
        <v>809</v>
      </c>
      <c r="D36" s="423"/>
      <c r="E36" s="424"/>
      <c r="F36" s="424"/>
      <c r="G36" s="424"/>
      <c r="H36" s="563">
        <v>245000</v>
      </c>
      <c r="I36" s="563">
        <v>257250</v>
      </c>
      <c r="J36" s="788">
        <f t="shared" si="0"/>
        <v>257250</v>
      </c>
      <c r="K36" s="772"/>
      <c r="M36" s="558">
        <f t="shared" si="1"/>
        <v>257250</v>
      </c>
    </row>
    <row r="37" spans="1:13" s="122" customFormat="1" ht="27">
      <c r="A37" s="155">
        <v>32</v>
      </c>
      <c r="B37" s="427" t="s">
        <v>1206</v>
      </c>
      <c r="C37" s="422" t="s">
        <v>809</v>
      </c>
      <c r="D37" s="423"/>
      <c r="E37" s="424"/>
      <c r="F37" s="424"/>
      <c r="G37" s="424"/>
      <c r="H37" s="563">
        <v>265000</v>
      </c>
      <c r="I37" s="563">
        <v>278250</v>
      </c>
      <c r="J37" s="788">
        <f t="shared" si="0"/>
        <v>278250</v>
      </c>
      <c r="K37" s="772"/>
      <c r="M37" s="558">
        <f t="shared" si="1"/>
        <v>278250</v>
      </c>
    </row>
    <row r="38" spans="1:13" s="122" customFormat="1" ht="15.75">
      <c r="A38" s="155">
        <v>33</v>
      </c>
      <c r="B38" s="425" t="s">
        <v>1207</v>
      </c>
      <c r="C38" s="422"/>
      <c r="D38" s="423"/>
      <c r="E38" s="424"/>
      <c r="F38" s="424"/>
      <c r="G38" s="424"/>
      <c r="H38" s="563"/>
      <c r="I38" s="563"/>
      <c r="J38" s="788">
        <f t="shared" si="0"/>
        <v>0</v>
      </c>
      <c r="K38" s="772"/>
      <c r="M38" s="558">
        <f t="shared" si="1"/>
        <v>0</v>
      </c>
    </row>
    <row r="39" spans="1:13" s="122" customFormat="1" ht="15" customHeight="1">
      <c r="A39" s="155" t="s">
        <v>1208</v>
      </c>
      <c r="B39" s="425" t="s">
        <v>1209</v>
      </c>
      <c r="C39" s="422" t="s">
        <v>1195</v>
      </c>
      <c r="D39" s="423"/>
      <c r="E39" s="424"/>
      <c r="F39" s="424"/>
      <c r="G39" s="424"/>
      <c r="H39" s="563">
        <v>640</v>
      </c>
      <c r="I39" s="563">
        <v>672</v>
      </c>
      <c r="J39" s="788">
        <f t="shared" si="0"/>
        <v>672</v>
      </c>
      <c r="K39" s="772"/>
      <c r="M39" s="558">
        <f t="shared" si="1"/>
        <v>672</v>
      </c>
    </row>
    <row r="40" spans="1:13" s="122" customFormat="1" ht="15" customHeight="1" thickBot="1">
      <c r="A40" s="267" t="s">
        <v>1210</v>
      </c>
      <c r="B40" s="773" t="s">
        <v>1211</v>
      </c>
      <c r="C40" s="774" t="s">
        <v>1195</v>
      </c>
      <c r="D40" s="775"/>
      <c r="E40" s="776"/>
      <c r="F40" s="776"/>
      <c r="G40" s="776"/>
      <c r="H40" s="777">
        <v>730</v>
      </c>
      <c r="I40" s="777">
        <v>767</v>
      </c>
      <c r="J40" s="788">
        <f t="shared" si="0"/>
        <v>767</v>
      </c>
      <c r="K40" s="778"/>
      <c r="M40" s="558">
        <f t="shared" si="1"/>
        <v>767</v>
      </c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6"/>
  <sheetViews>
    <sheetView workbookViewId="0">
      <selection activeCell="H2" sqref="H2:J2"/>
    </sheetView>
  </sheetViews>
  <sheetFormatPr defaultRowHeight="15"/>
  <cols>
    <col min="1" max="1" width="6" style="210" bestFit="1" customWidth="1"/>
    <col min="2" max="2" width="33.28515625" style="211" bestFit="1" customWidth="1"/>
    <col min="3" max="3" width="6" style="210" bestFit="1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10" width="14.7109375" style="212" customWidth="1"/>
    <col min="11" max="11" width="9.140625" style="48" customWidth="1"/>
    <col min="12" max="12" width="9.140625" style="48"/>
    <col min="13" max="13" width="11.5703125" style="48" customWidth="1"/>
    <col min="14" max="16384" width="9.140625" style="48"/>
  </cols>
  <sheetData>
    <row r="1" spans="1:13" ht="25.5" thickBot="1">
      <c r="A1" s="882" t="s">
        <v>1212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</row>
    <row r="2" spans="1:13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3" ht="4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238" t="s">
        <v>2036</v>
      </c>
      <c r="I3" s="630" t="s">
        <v>2123</v>
      </c>
      <c r="J3" s="630" t="s">
        <v>2137</v>
      </c>
      <c r="K3" s="859"/>
    </row>
    <row r="4" spans="1:13" s="122" customFormat="1" ht="15" customHeight="1">
      <c r="A4" s="474">
        <v>1</v>
      </c>
      <c r="B4" s="648" t="s">
        <v>1213</v>
      </c>
      <c r="C4" s="648" t="s">
        <v>1214</v>
      </c>
      <c r="D4" s="264"/>
      <c r="E4" s="265"/>
      <c r="F4" s="265"/>
      <c r="G4" s="265"/>
      <c r="H4" s="433">
        <v>950</v>
      </c>
      <c r="I4" s="434">
        <v>998</v>
      </c>
      <c r="J4" s="434">
        <f>I4</f>
        <v>998</v>
      </c>
      <c r="K4" s="771"/>
      <c r="M4" s="558">
        <f>ROUND(H4*1.05,0)</f>
        <v>998</v>
      </c>
    </row>
    <row r="5" spans="1:13" s="122" customFormat="1" ht="15.75">
      <c r="A5" s="155">
        <v>2</v>
      </c>
      <c r="B5" s="428" t="s">
        <v>1215</v>
      </c>
      <c r="C5" s="428" t="s">
        <v>1214</v>
      </c>
      <c r="D5" s="126"/>
      <c r="E5" s="127"/>
      <c r="F5" s="127"/>
      <c r="G5" s="127"/>
      <c r="H5" s="166">
        <v>575</v>
      </c>
      <c r="I5" s="166">
        <v>604</v>
      </c>
      <c r="J5" s="434">
        <f t="shared" ref="J5:J68" si="0">I5</f>
        <v>604</v>
      </c>
      <c r="K5" s="219"/>
      <c r="M5" s="558">
        <f t="shared" ref="M5:M68" si="1">ROUND(H5*1.05,0)</f>
        <v>604</v>
      </c>
    </row>
    <row r="6" spans="1:13" s="122" customFormat="1" ht="15.75">
      <c r="A6" s="155">
        <v>3</v>
      </c>
      <c r="B6" s="428" t="s">
        <v>1216</v>
      </c>
      <c r="C6" s="428" t="s">
        <v>1214</v>
      </c>
      <c r="D6" s="126"/>
      <c r="E6" s="127"/>
      <c r="F6" s="127"/>
      <c r="G6" s="127"/>
      <c r="H6" s="166">
        <v>550</v>
      </c>
      <c r="I6" s="166">
        <v>578</v>
      </c>
      <c r="J6" s="434">
        <f t="shared" si="0"/>
        <v>578</v>
      </c>
      <c r="K6" s="219"/>
      <c r="M6" s="558">
        <f t="shared" si="1"/>
        <v>578</v>
      </c>
    </row>
    <row r="7" spans="1:13" s="122" customFormat="1" ht="15" customHeight="1">
      <c r="A7" s="155">
        <v>4</v>
      </c>
      <c r="B7" s="428" t="s">
        <v>1217</v>
      </c>
      <c r="C7" s="428" t="s">
        <v>1214</v>
      </c>
      <c r="D7" s="126"/>
      <c r="E7" s="127"/>
      <c r="F7" s="127"/>
      <c r="G7" s="127"/>
      <c r="H7" s="166">
        <v>600</v>
      </c>
      <c r="I7" s="166">
        <v>630</v>
      </c>
      <c r="J7" s="434">
        <f t="shared" si="0"/>
        <v>630</v>
      </c>
      <c r="K7" s="219"/>
      <c r="M7" s="558">
        <f t="shared" si="1"/>
        <v>630</v>
      </c>
    </row>
    <row r="8" spans="1:13" s="122" customFormat="1" ht="15" customHeight="1">
      <c r="A8" s="155">
        <v>5</v>
      </c>
      <c r="B8" s="428" t="s">
        <v>1218</v>
      </c>
      <c r="C8" s="428" t="s">
        <v>1214</v>
      </c>
      <c r="D8" s="126"/>
      <c r="E8" s="127"/>
      <c r="F8" s="127"/>
      <c r="G8" s="127"/>
      <c r="H8" s="166">
        <v>550</v>
      </c>
      <c r="I8" s="166">
        <v>578</v>
      </c>
      <c r="J8" s="434">
        <f t="shared" si="0"/>
        <v>578</v>
      </c>
      <c r="K8" s="219"/>
      <c r="M8" s="558">
        <f t="shared" si="1"/>
        <v>578</v>
      </c>
    </row>
    <row r="9" spans="1:13" s="122" customFormat="1" ht="15" customHeight="1">
      <c r="A9" s="155">
        <v>6</v>
      </c>
      <c r="B9" s="428" t="s">
        <v>1219</v>
      </c>
      <c r="C9" s="428" t="s">
        <v>1214</v>
      </c>
      <c r="D9" s="126"/>
      <c r="E9" s="127"/>
      <c r="F9" s="127"/>
      <c r="G9" s="127"/>
      <c r="H9" s="166">
        <v>450</v>
      </c>
      <c r="I9" s="166">
        <v>473</v>
      </c>
      <c r="J9" s="434">
        <f t="shared" si="0"/>
        <v>473</v>
      </c>
      <c r="K9" s="219"/>
      <c r="M9" s="558">
        <f t="shared" si="1"/>
        <v>473</v>
      </c>
    </row>
    <row r="10" spans="1:13" s="122" customFormat="1" ht="15" customHeight="1">
      <c r="A10" s="155">
        <v>7</v>
      </c>
      <c r="B10" s="428" t="s">
        <v>1220</v>
      </c>
      <c r="C10" s="428" t="s">
        <v>1214</v>
      </c>
      <c r="D10" s="126"/>
      <c r="E10" s="127"/>
      <c r="F10" s="127"/>
      <c r="G10" s="127"/>
      <c r="H10" s="166">
        <v>2200</v>
      </c>
      <c r="I10" s="166">
        <v>2310</v>
      </c>
      <c r="J10" s="434">
        <f t="shared" si="0"/>
        <v>2310</v>
      </c>
      <c r="K10" s="219"/>
      <c r="M10" s="558">
        <f t="shared" si="1"/>
        <v>2310</v>
      </c>
    </row>
    <row r="11" spans="1:13" s="122" customFormat="1" ht="15" customHeight="1">
      <c r="A11" s="155">
        <v>8</v>
      </c>
      <c r="B11" s="428" t="s">
        <v>1221</v>
      </c>
      <c r="C11" s="428" t="s">
        <v>1214</v>
      </c>
      <c r="D11" s="126"/>
      <c r="E11" s="127"/>
      <c r="F11" s="127"/>
      <c r="G11" s="127"/>
      <c r="H11" s="166">
        <v>275</v>
      </c>
      <c r="I11" s="166">
        <v>289</v>
      </c>
      <c r="J11" s="434">
        <f t="shared" si="0"/>
        <v>289</v>
      </c>
      <c r="K11" s="219"/>
      <c r="M11" s="558">
        <f t="shared" si="1"/>
        <v>289</v>
      </c>
    </row>
    <row r="12" spans="1:13" s="122" customFormat="1" ht="15" customHeight="1">
      <c r="A12" s="155">
        <v>9</v>
      </c>
      <c r="B12" s="428" t="s">
        <v>1222</v>
      </c>
      <c r="C12" s="428" t="s">
        <v>1214</v>
      </c>
      <c r="D12" s="126"/>
      <c r="E12" s="127"/>
      <c r="F12" s="127"/>
      <c r="G12" s="127"/>
      <c r="H12" s="166">
        <v>650</v>
      </c>
      <c r="I12" s="166">
        <v>683</v>
      </c>
      <c r="J12" s="434">
        <f t="shared" si="0"/>
        <v>683</v>
      </c>
      <c r="K12" s="219"/>
      <c r="M12" s="558">
        <f t="shared" si="1"/>
        <v>683</v>
      </c>
    </row>
    <row r="13" spans="1:13" s="122" customFormat="1" ht="15" customHeight="1">
      <c r="A13" s="155">
        <v>10</v>
      </c>
      <c r="B13" s="428" t="s">
        <v>1223</v>
      </c>
      <c r="C13" s="428" t="s">
        <v>1214</v>
      </c>
      <c r="D13" s="126"/>
      <c r="E13" s="127"/>
      <c r="F13" s="127"/>
      <c r="G13" s="127"/>
      <c r="H13" s="166">
        <v>600</v>
      </c>
      <c r="I13" s="166">
        <v>630</v>
      </c>
      <c r="J13" s="434">
        <f t="shared" si="0"/>
        <v>630</v>
      </c>
      <c r="K13" s="219"/>
      <c r="M13" s="558">
        <f t="shared" si="1"/>
        <v>630</v>
      </c>
    </row>
    <row r="14" spans="1:13" s="122" customFormat="1" ht="15" customHeight="1">
      <c r="A14" s="155">
        <v>11</v>
      </c>
      <c r="B14" s="428" t="s">
        <v>1224</v>
      </c>
      <c r="C14" s="428" t="s">
        <v>1214</v>
      </c>
      <c r="D14" s="126"/>
      <c r="E14" s="127"/>
      <c r="F14" s="127"/>
      <c r="G14" s="127"/>
      <c r="H14" s="166">
        <v>1200</v>
      </c>
      <c r="I14" s="166">
        <v>1260</v>
      </c>
      <c r="J14" s="434">
        <f t="shared" si="0"/>
        <v>1260</v>
      </c>
      <c r="K14" s="219"/>
      <c r="M14" s="558">
        <f t="shared" si="1"/>
        <v>1260</v>
      </c>
    </row>
    <row r="15" spans="1:13" s="122" customFormat="1" ht="15" customHeight="1">
      <c r="A15" s="155">
        <v>12</v>
      </c>
      <c r="B15" s="428" t="s">
        <v>1225</v>
      </c>
      <c r="C15" s="428" t="s">
        <v>1214</v>
      </c>
      <c r="D15" s="126"/>
      <c r="E15" s="127"/>
      <c r="F15" s="127"/>
      <c r="G15" s="127"/>
      <c r="H15" s="166">
        <v>700</v>
      </c>
      <c r="I15" s="166">
        <v>735</v>
      </c>
      <c r="J15" s="434">
        <f t="shared" si="0"/>
        <v>735</v>
      </c>
      <c r="K15" s="219"/>
      <c r="M15" s="558">
        <f t="shared" si="1"/>
        <v>735</v>
      </c>
    </row>
    <row r="16" spans="1:13" s="122" customFormat="1" ht="15" customHeight="1">
      <c r="A16" s="155">
        <v>13</v>
      </c>
      <c r="B16" s="428" t="s">
        <v>1226</v>
      </c>
      <c r="C16" s="428" t="s">
        <v>1214</v>
      </c>
      <c r="D16" s="126"/>
      <c r="E16" s="127"/>
      <c r="F16" s="127"/>
      <c r="G16" s="127"/>
      <c r="H16" s="166">
        <v>275</v>
      </c>
      <c r="I16" s="166">
        <v>289</v>
      </c>
      <c r="J16" s="434">
        <f t="shared" si="0"/>
        <v>289</v>
      </c>
      <c r="K16" s="219"/>
      <c r="M16" s="558">
        <f t="shared" si="1"/>
        <v>289</v>
      </c>
    </row>
    <row r="17" spans="1:13" s="122" customFormat="1" ht="15" customHeight="1">
      <c r="A17" s="155">
        <v>14</v>
      </c>
      <c r="B17" s="428" t="s">
        <v>1227</v>
      </c>
      <c r="C17" s="428" t="s">
        <v>1214</v>
      </c>
      <c r="D17" s="126"/>
      <c r="E17" s="127"/>
      <c r="F17" s="127"/>
      <c r="G17" s="127"/>
      <c r="H17" s="166">
        <v>2575</v>
      </c>
      <c r="I17" s="166">
        <v>2704</v>
      </c>
      <c r="J17" s="434">
        <f t="shared" si="0"/>
        <v>2704</v>
      </c>
      <c r="K17" s="219"/>
      <c r="M17" s="558">
        <f t="shared" si="1"/>
        <v>2704</v>
      </c>
    </row>
    <row r="18" spans="1:13" s="122" customFormat="1" ht="15" customHeight="1">
      <c r="A18" s="155">
        <v>15</v>
      </c>
      <c r="B18" s="428" t="s">
        <v>1228</v>
      </c>
      <c r="C18" s="428" t="s">
        <v>1214</v>
      </c>
      <c r="D18" s="126"/>
      <c r="E18" s="127"/>
      <c r="F18" s="127"/>
      <c r="G18" s="127"/>
      <c r="H18" s="166">
        <v>178</v>
      </c>
      <c r="I18" s="166">
        <v>187</v>
      </c>
      <c r="J18" s="434">
        <f t="shared" si="0"/>
        <v>187</v>
      </c>
      <c r="K18" s="219"/>
      <c r="M18" s="558">
        <f t="shared" si="1"/>
        <v>187</v>
      </c>
    </row>
    <row r="19" spans="1:13" s="122" customFormat="1" ht="15" customHeight="1">
      <c r="A19" s="155">
        <v>16</v>
      </c>
      <c r="B19" s="428" t="s">
        <v>1229</v>
      </c>
      <c r="C19" s="428" t="s">
        <v>1214</v>
      </c>
      <c r="D19" s="126"/>
      <c r="E19" s="127"/>
      <c r="F19" s="127"/>
      <c r="G19" s="127"/>
      <c r="H19" s="166">
        <v>125</v>
      </c>
      <c r="I19" s="166">
        <v>131</v>
      </c>
      <c r="J19" s="434">
        <f t="shared" si="0"/>
        <v>131</v>
      </c>
      <c r="K19" s="219"/>
      <c r="M19" s="558">
        <f t="shared" si="1"/>
        <v>131</v>
      </c>
    </row>
    <row r="20" spans="1:13" s="122" customFormat="1" ht="15" customHeight="1">
      <c r="A20" s="155">
        <v>17</v>
      </c>
      <c r="B20" s="428" t="s">
        <v>1230</v>
      </c>
      <c r="C20" s="428" t="s">
        <v>1214</v>
      </c>
      <c r="D20" s="126"/>
      <c r="E20" s="127"/>
      <c r="F20" s="127"/>
      <c r="G20" s="127"/>
      <c r="H20" s="166">
        <v>175</v>
      </c>
      <c r="I20" s="166">
        <v>184</v>
      </c>
      <c r="J20" s="434">
        <f t="shared" si="0"/>
        <v>184</v>
      </c>
      <c r="K20" s="219"/>
      <c r="M20" s="558">
        <f t="shared" si="1"/>
        <v>184</v>
      </c>
    </row>
    <row r="21" spans="1:13" s="122" customFormat="1" ht="15" customHeight="1">
      <c r="A21" s="155">
        <v>18</v>
      </c>
      <c r="B21" s="428" t="s">
        <v>1231</v>
      </c>
      <c r="C21" s="428" t="s">
        <v>1232</v>
      </c>
      <c r="D21" s="126"/>
      <c r="E21" s="127"/>
      <c r="F21" s="127"/>
      <c r="G21" s="127"/>
      <c r="H21" s="166">
        <v>75</v>
      </c>
      <c r="I21" s="166">
        <v>79</v>
      </c>
      <c r="J21" s="434">
        <f t="shared" si="0"/>
        <v>79</v>
      </c>
      <c r="K21" s="219"/>
      <c r="M21" s="558">
        <f t="shared" si="1"/>
        <v>79</v>
      </c>
    </row>
    <row r="22" spans="1:13" s="122" customFormat="1" ht="15" customHeight="1">
      <c r="A22" s="155">
        <v>19</v>
      </c>
      <c r="B22" s="428" t="s">
        <v>1233</v>
      </c>
      <c r="C22" s="428" t="s">
        <v>1234</v>
      </c>
      <c r="D22" s="126"/>
      <c r="E22" s="127"/>
      <c r="F22" s="127"/>
      <c r="G22" s="127"/>
      <c r="H22" s="166">
        <v>16</v>
      </c>
      <c r="I22" s="166">
        <v>17</v>
      </c>
      <c r="J22" s="434">
        <f t="shared" si="0"/>
        <v>17</v>
      </c>
      <c r="K22" s="219"/>
      <c r="M22" s="558">
        <f t="shared" si="1"/>
        <v>17</v>
      </c>
    </row>
    <row r="23" spans="1:13" s="122" customFormat="1" ht="15" customHeight="1">
      <c r="A23" s="155">
        <v>20</v>
      </c>
      <c r="B23" s="428" t="s">
        <v>1235</v>
      </c>
      <c r="C23" s="428" t="s">
        <v>1214</v>
      </c>
      <c r="D23" s="126"/>
      <c r="E23" s="127"/>
      <c r="F23" s="127"/>
      <c r="G23" s="127"/>
      <c r="H23" s="166">
        <v>465</v>
      </c>
      <c r="I23" s="166">
        <v>488</v>
      </c>
      <c r="J23" s="434">
        <f t="shared" si="0"/>
        <v>488</v>
      </c>
      <c r="K23" s="219"/>
      <c r="M23" s="558">
        <f t="shared" si="1"/>
        <v>488</v>
      </c>
    </row>
    <row r="24" spans="1:13" s="122" customFormat="1" ht="15" customHeight="1">
      <c r="A24" s="155">
        <v>21</v>
      </c>
      <c r="B24" s="428" t="s">
        <v>1236</v>
      </c>
      <c r="C24" s="428" t="s">
        <v>1214</v>
      </c>
      <c r="D24" s="126"/>
      <c r="E24" s="127"/>
      <c r="F24" s="127"/>
      <c r="G24" s="127"/>
      <c r="H24" s="166">
        <v>9000</v>
      </c>
      <c r="I24" s="166">
        <v>9450</v>
      </c>
      <c r="J24" s="434">
        <f t="shared" si="0"/>
        <v>9450</v>
      </c>
      <c r="K24" s="219"/>
      <c r="M24" s="558">
        <f t="shared" si="1"/>
        <v>9450</v>
      </c>
    </row>
    <row r="25" spans="1:13" s="122" customFormat="1" ht="15" customHeight="1">
      <c r="A25" s="155">
        <v>22</v>
      </c>
      <c r="B25" s="428" t="s">
        <v>1237</v>
      </c>
      <c r="C25" s="428" t="s">
        <v>1214</v>
      </c>
      <c r="D25" s="126"/>
      <c r="E25" s="127"/>
      <c r="F25" s="127"/>
      <c r="G25" s="127"/>
      <c r="H25" s="166">
        <v>1125</v>
      </c>
      <c r="I25" s="166">
        <v>1181</v>
      </c>
      <c r="J25" s="434">
        <f t="shared" si="0"/>
        <v>1181</v>
      </c>
      <c r="K25" s="219"/>
      <c r="M25" s="558">
        <f t="shared" si="1"/>
        <v>1181</v>
      </c>
    </row>
    <row r="26" spans="1:13" s="122" customFormat="1" ht="15" customHeight="1">
      <c r="A26" s="155">
        <v>23</v>
      </c>
      <c r="B26" s="428" t="s">
        <v>1238</v>
      </c>
      <c r="C26" s="428" t="s">
        <v>1214</v>
      </c>
      <c r="D26" s="126"/>
      <c r="E26" s="127"/>
      <c r="F26" s="127"/>
      <c r="G26" s="127"/>
      <c r="H26" s="166">
        <v>375</v>
      </c>
      <c r="I26" s="166">
        <v>394</v>
      </c>
      <c r="J26" s="434">
        <f t="shared" si="0"/>
        <v>394</v>
      </c>
      <c r="K26" s="219"/>
      <c r="M26" s="558">
        <f t="shared" si="1"/>
        <v>394</v>
      </c>
    </row>
    <row r="27" spans="1:13" s="122" customFormat="1" ht="15" customHeight="1">
      <c r="A27" s="155">
        <v>24</v>
      </c>
      <c r="B27" s="428" t="s">
        <v>1239</v>
      </c>
      <c r="C27" s="428" t="s">
        <v>1214</v>
      </c>
      <c r="D27" s="126"/>
      <c r="E27" s="127"/>
      <c r="F27" s="127"/>
      <c r="G27" s="127"/>
      <c r="H27" s="166">
        <v>265</v>
      </c>
      <c r="I27" s="166">
        <v>278</v>
      </c>
      <c r="J27" s="434">
        <f t="shared" si="0"/>
        <v>278</v>
      </c>
      <c r="K27" s="219"/>
      <c r="M27" s="558">
        <f t="shared" si="1"/>
        <v>278</v>
      </c>
    </row>
    <row r="28" spans="1:13" s="122" customFormat="1" ht="15" customHeight="1">
      <c r="A28" s="155">
        <v>25</v>
      </c>
      <c r="B28" s="428" t="s">
        <v>1240</v>
      </c>
      <c r="C28" s="428" t="s">
        <v>1214</v>
      </c>
      <c r="D28" s="126"/>
      <c r="E28" s="127"/>
      <c r="F28" s="127"/>
      <c r="G28" s="127"/>
      <c r="H28" s="166">
        <v>275</v>
      </c>
      <c r="I28" s="166">
        <v>289</v>
      </c>
      <c r="J28" s="434">
        <f t="shared" si="0"/>
        <v>289</v>
      </c>
      <c r="K28" s="219"/>
      <c r="M28" s="558">
        <f t="shared" si="1"/>
        <v>289</v>
      </c>
    </row>
    <row r="29" spans="1:13" s="122" customFormat="1" ht="15" customHeight="1">
      <c r="A29" s="155">
        <v>26</v>
      </c>
      <c r="B29" s="428" t="s">
        <v>1241</v>
      </c>
      <c r="C29" s="428" t="s">
        <v>1214</v>
      </c>
      <c r="D29" s="126"/>
      <c r="E29" s="127"/>
      <c r="F29" s="127"/>
      <c r="G29" s="127"/>
      <c r="H29" s="166">
        <v>10</v>
      </c>
      <c r="I29" s="166">
        <v>11</v>
      </c>
      <c r="J29" s="434">
        <f t="shared" si="0"/>
        <v>11</v>
      </c>
      <c r="K29" s="219"/>
      <c r="M29" s="558">
        <f t="shared" si="1"/>
        <v>11</v>
      </c>
    </row>
    <row r="30" spans="1:13" s="122" customFormat="1" ht="15" customHeight="1">
      <c r="A30" s="155">
        <v>27</v>
      </c>
      <c r="B30" s="428" t="s">
        <v>1242</v>
      </c>
      <c r="C30" s="428" t="s">
        <v>1214</v>
      </c>
      <c r="D30" s="126"/>
      <c r="E30" s="127"/>
      <c r="F30" s="127"/>
      <c r="G30" s="127"/>
      <c r="H30" s="166">
        <v>18</v>
      </c>
      <c r="I30" s="166">
        <v>19</v>
      </c>
      <c r="J30" s="434">
        <f t="shared" si="0"/>
        <v>19</v>
      </c>
      <c r="K30" s="219"/>
      <c r="M30" s="558">
        <f t="shared" si="1"/>
        <v>19</v>
      </c>
    </row>
    <row r="31" spans="1:13" s="122" customFormat="1" ht="15" customHeight="1">
      <c r="A31" s="155">
        <v>28</v>
      </c>
      <c r="B31" s="428" t="s">
        <v>1243</v>
      </c>
      <c r="C31" s="428" t="s">
        <v>1214</v>
      </c>
      <c r="D31" s="126"/>
      <c r="E31" s="127"/>
      <c r="F31" s="127"/>
      <c r="G31" s="127"/>
      <c r="H31" s="166">
        <v>185</v>
      </c>
      <c r="I31" s="166">
        <v>194</v>
      </c>
      <c r="J31" s="434">
        <f t="shared" si="0"/>
        <v>194</v>
      </c>
      <c r="K31" s="219"/>
      <c r="M31" s="558">
        <f t="shared" si="1"/>
        <v>194</v>
      </c>
    </row>
    <row r="32" spans="1:13" s="122" customFormat="1" ht="15" customHeight="1">
      <c r="A32" s="155">
        <v>29</v>
      </c>
      <c r="B32" s="428" t="s">
        <v>1244</v>
      </c>
      <c r="C32" s="428" t="s">
        <v>1214</v>
      </c>
      <c r="D32" s="126"/>
      <c r="E32" s="127"/>
      <c r="F32" s="127"/>
      <c r="G32" s="127"/>
      <c r="H32" s="166">
        <v>465</v>
      </c>
      <c r="I32" s="166">
        <v>488</v>
      </c>
      <c r="J32" s="434">
        <f t="shared" si="0"/>
        <v>488</v>
      </c>
      <c r="K32" s="219"/>
      <c r="M32" s="558">
        <f t="shared" si="1"/>
        <v>488</v>
      </c>
    </row>
    <row r="33" spans="1:13" s="122" customFormat="1" ht="15" customHeight="1">
      <c r="A33" s="155">
        <v>30</v>
      </c>
      <c r="B33" s="428" t="s">
        <v>1245</v>
      </c>
      <c r="C33" s="428" t="s">
        <v>1214</v>
      </c>
      <c r="D33" s="126"/>
      <c r="E33" s="127"/>
      <c r="F33" s="127"/>
      <c r="G33" s="127"/>
      <c r="H33" s="166">
        <v>555</v>
      </c>
      <c r="I33" s="166">
        <v>583</v>
      </c>
      <c r="J33" s="434">
        <f t="shared" si="0"/>
        <v>583</v>
      </c>
      <c r="K33" s="219"/>
      <c r="M33" s="558">
        <f t="shared" si="1"/>
        <v>583</v>
      </c>
    </row>
    <row r="34" spans="1:13" s="122" customFormat="1" ht="15" customHeight="1">
      <c r="A34" s="155">
        <v>31</v>
      </c>
      <c r="B34" s="428" t="s">
        <v>1246</v>
      </c>
      <c r="C34" s="428" t="s">
        <v>1214</v>
      </c>
      <c r="D34" s="126"/>
      <c r="E34" s="127"/>
      <c r="F34" s="127"/>
      <c r="G34" s="127"/>
      <c r="H34" s="166">
        <v>185</v>
      </c>
      <c r="I34" s="166">
        <v>194</v>
      </c>
      <c r="J34" s="434">
        <f t="shared" si="0"/>
        <v>194</v>
      </c>
      <c r="K34" s="219"/>
      <c r="M34" s="558">
        <f t="shared" si="1"/>
        <v>194</v>
      </c>
    </row>
    <row r="35" spans="1:13" s="122" customFormat="1" ht="15" customHeight="1">
      <c r="A35" s="155">
        <v>32</v>
      </c>
      <c r="B35" s="428" t="s">
        <v>1247</v>
      </c>
      <c r="C35" s="428" t="s">
        <v>1214</v>
      </c>
      <c r="D35" s="126"/>
      <c r="E35" s="127"/>
      <c r="F35" s="127"/>
      <c r="G35" s="127"/>
      <c r="H35" s="166">
        <v>6945</v>
      </c>
      <c r="I35" s="166">
        <v>7292</v>
      </c>
      <c r="J35" s="434">
        <f t="shared" si="0"/>
        <v>7292</v>
      </c>
      <c r="K35" s="219"/>
      <c r="M35" s="558">
        <f t="shared" si="1"/>
        <v>7292</v>
      </c>
    </row>
    <row r="36" spans="1:13" s="122" customFormat="1" ht="15" customHeight="1">
      <c r="A36" s="155">
        <v>33</v>
      </c>
      <c r="B36" s="428" t="s">
        <v>1248</v>
      </c>
      <c r="C36" s="428" t="s">
        <v>1249</v>
      </c>
      <c r="D36" s="126"/>
      <c r="E36" s="127"/>
      <c r="F36" s="127"/>
      <c r="G36" s="127"/>
      <c r="H36" s="166">
        <v>1915</v>
      </c>
      <c r="I36" s="166">
        <v>2011</v>
      </c>
      <c r="J36" s="434">
        <f t="shared" si="0"/>
        <v>2011</v>
      </c>
      <c r="K36" s="219"/>
      <c r="M36" s="558">
        <f t="shared" si="1"/>
        <v>2011</v>
      </c>
    </row>
    <row r="37" spans="1:13" s="122" customFormat="1" ht="15" customHeight="1">
      <c r="A37" s="155">
        <v>34</v>
      </c>
      <c r="B37" s="428" t="s">
        <v>1250</v>
      </c>
      <c r="C37" s="428" t="s">
        <v>1249</v>
      </c>
      <c r="D37" s="126"/>
      <c r="E37" s="127"/>
      <c r="F37" s="127"/>
      <c r="G37" s="127"/>
      <c r="H37" s="166">
        <v>4600</v>
      </c>
      <c r="I37" s="166">
        <v>4830</v>
      </c>
      <c r="J37" s="434">
        <f t="shared" si="0"/>
        <v>4830</v>
      </c>
      <c r="K37" s="219"/>
      <c r="M37" s="558">
        <f t="shared" si="1"/>
        <v>4830</v>
      </c>
    </row>
    <row r="38" spans="1:13" s="122" customFormat="1" ht="15" customHeight="1">
      <c r="A38" s="155">
        <v>35</v>
      </c>
      <c r="B38" s="428" t="s">
        <v>1251</v>
      </c>
      <c r="C38" s="428" t="s">
        <v>1249</v>
      </c>
      <c r="D38" s="126"/>
      <c r="E38" s="127"/>
      <c r="F38" s="127"/>
      <c r="G38" s="127"/>
      <c r="H38" s="166">
        <v>12625</v>
      </c>
      <c r="I38" s="166">
        <v>13256</v>
      </c>
      <c r="J38" s="434">
        <f t="shared" si="0"/>
        <v>13256</v>
      </c>
      <c r="K38" s="219"/>
      <c r="M38" s="558">
        <f t="shared" si="1"/>
        <v>13256</v>
      </c>
    </row>
    <row r="39" spans="1:13" s="122" customFormat="1" ht="15" customHeight="1">
      <c r="A39" s="155">
        <v>36</v>
      </c>
      <c r="B39" s="428" t="s">
        <v>1252</v>
      </c>
      <c r="C39" s="428" t="s">
        <v>1249</v>
      </c>
      <c r="D39" s="126"/>
      <c r="E39" s="127"/>
      <c r="F39" s="127"/>
      <c r="G39" s="127"/>
      <c r="H39" s="166">
        <v>23500</v>
      </c>
      <c r="I39" s="166">
        <v>24675</v>
      </c>
      <c r="J39" s="434">
        <f t="shared" si="0"/>
        <v>24675</v>
      </c>
      <c r="K39" s="219"/>
      <c r="M39" s="558">
        <f t="shared" si="1"/>
        <v>24675</v>
      </c>
    </row>
    <row r="40" spans="1:13" s="122" customFormat="1" ht="15" customHeight="1">
      <c r="A40" s="155">
        <v>37</v>
      </c>
      <c r="B40" s="428" t="s">
        <v>1253</v>
      </c>
      <c r="C40" s="428" t="s">
        <v>1254</v>
      </c>
      <c r="D40" s="126"/>
      <c r="E40" s="127"/>
      <c r="F40" s="127"/>
      <c r="G40" s="127"/>
      <c r="H40" s="166">
        <v>675</v>
      </c>
      <c r="I40" s="166">
        <v>709</v>
      </c>
      <c r="J40" s="434">
        <f t="shared" si="0"/>
        <v>709</v>
      </c>
      <c r="K40" s="219"/>
      <c r="M40" s="558">
        <f t="shared" si="1"/>
        <v>709</v>
      </c>
    </row>
    <row r="41" spans="1:13" s="122" customFormat="1" ht="15" customHeight="1">
      <c r="A41" s="155">
        <v>38</v>
      </c>
      <c r="B41" s="428" t="s">
        <v>1255</v>
      </c>
      <c r="C41" s="428" t="s">
        <v>1254</v>
      </c>
      <c r="D41" s="126"/>
      <c r="E41" s="127"/>
      <c r="F41" s="127"/>
      <c r="G41" s="127"/>
      <c r="H41" s="166">
        <v>665</v>
      </c>
      <c r="I41" s="166">
        <v>698</v>
      </c>
      <c r="J41" s="434">
        <f t="shared" si="0"/>
        <v>698</v>
      </c>
      <c r="K41" s="219"/>
      <c r="M41" s="558">
        <f t="shared" si="1"/>
        <v>698</v>
      </c>
    </row>
    <row r="42" spans="1:13" s="122" customFormat="1" ht="15" customHeight="1">
      <c r="A42" s="155">
        <v>39</v>
      </c>
      <c r="B42" s="428" t="s">
        <v>1256</v>
      </c>
      <c r="C42" s="428" t="s">
        <v>1254</v>
      </c>
      <c r="D42" s="126"/>
      <c r="E42" s="127"/>
      <c r="F42" s="127"/>
      <c r="G42" s="127"/>
      <c r="H42" s="166">
        <v>665</v>
      </c>
      <c r="I42" s="166">
        <v>698</v>
      </c>
      <c r="J42" s="434">
        <f t="shared" si="0"/>
        <v>698</v>
      </c>
      <c r="K42" s="219"/>
      <c r="M42" s="558">
        <f t="shared" si="1"/>
        <v>698</v>
      </c>
    </row>
    <row r="43" spans="1:13" s="122" customFormat="1" ht="15" customHeight="1">
      <c r="A43" s="155">
        <v>40</v>
      </c>
      <c r="B43" s="428" t="s">
        <v>1257</v>
      </c>
      <c r="C43" s="428" t="s">
        <v>1254</v>
      </c>
      <c r="D43" s="126"/>
      <c r="E43" s="127"/>
      <c r="F43" s="127"/>
      <c r="G43" s="127"/>
      <c r="H43" s="166">
        <v>845</v>
      </c>
      <c r="I43" s="166">
        <v>887</v>
      </c>
      <c r="J43" s="434">
        <f t="shared" si="0"/>
        <v>887</v>
      </c>
      <c r="K43" s="219"/>
      <c r="M43" s="558">
        <f t="shared" si="1"/>
        <v>887</v>
      </c>
    </row>
    <row r="44" spans="1:13" s="122" customFormat="1" ht="15" customHeight="1">
      <c r="A44" s="155">
        <v>41</v>
      </c>
      <c r="B44" s="428" t="s">
        <v>1258</v>
      </c>
      <c r="C44" s="428" t="s">
        <v>1254</v>
      </c>
      <c r="D44" s="126"/>
      <c r="E44" s="127"/>
      <c r="F44" s="127"/>
      <c r="G44" s="127"/>
      <c r="H44" s="166">
        <v>1758</v>
      </c>
      <c r="I44" s="166">
        <v>1846</v>
      </c>
      <c r="J44" s="434">
        <f t="shared" si="0"/>
        <v>1846</v>
      </c>
      <c r="K44" s="219"/>
      <c r="M44" s="558">
        <f t="shared" si="1"/>
        <v>1846</v>
      </c>
    </row>
    <row r="45" spans="1:13" s="122" customFormat="1" ht="15" customHeight="1">
      <c r="A45" s="155">
        <v>42</v>
      </c>
      <c r="B45" s="428" t="s">
        <v>1259</v>
      </c>
      <c r="C45" s="428" t="s">
        <v>1254</v>
      </c>
      <c r="D45" s="126"/>
      <c r="E45" s="127"/>
      <c r="F45" s="127"/>
      <c r="G45" s="127"/>
      <c r="H45" s="166">
        <v>1800</v>
      </c>
      <c r="I45" s="166">
        <v>1890</v>
      </c>
      <c r="J45" s="434">
        <f t="shared" si="0"/>
        <v>1890</v>
      </c>
      <c r="K45" s="219"/>
      <c r="M45" s="558">
        <f t="shared" si="1"/>
        <v>1890</v>
      </c>
    </row>
    <row r="46" spans="1:13" s="122" customFormat="1" ht="15" customHeight="1">
      <c r="A46" s="155">
        <v>43</v>
      </c>
      <c r="B46" s="428" t="s">
        <v>1260</v>
      </c>
      <c r="C46" s="428" t="s">
        <v>1254</v>
      </c>
      <c r="D46" s="126"/>
      <c r="E46" s="127"/>
      <c r="F46" s="127"/>
      <c r="G46" s="127"/>
      <c r="H46" s="166">
        <v>2058</v>
      </c>
      <c r="I46" s="166">
        <v>2161</v>
      </c>
      <c r="J46" s="434">
        <f t="shared" si="0"/>
        <v>2161</v>
      </c>
      <c r="K46" s="219"/>
      <c r="M46" s="558">
        <f t="shared" si="1"/>
        <v>2161</v>
      </c>
    </row>
    <row r="47" spans="1:13" s="122" customFormat="1" ht="15" customHeight="1">
      <c r="A47" s="155">
        <v>44</v>
      </c>
      <c r="B47" s="428" t="s">
        <v>1261</v>
      </c>
      <c r="C47" s="428" t="s">
        <v>1254</v>
      </c>
      <c r="D47" s="126"/>
      <c r="E47" s="127"/>
      <c r="F47" s="127"/>
      <c r="G47" s="127"/>
      <c r="H47" s="166">
        <v>2775</v>
      </c>
      <c r="I47" s="166">
        <v>2914</v>
      </c>
      <c r="J47" s="434">
        <f t="shared" si="0"/>
        <v>2914</v>
      </c>
      <c r="K47" s="219"/>
      <c r="M47" s="558">
        <f t="shared" si="1"/>
        <v>2914</v>
      </c>
    </row>
    <row r="48" spans="1:13" s="122" customFormat="1" ht="15" customHeight="1">
      <c r="A48" s="155">
        <v>45</v>
      </c>
      <c r="B48" s="428" t="s">
        <v>1262</v>
      </c>
      <c r="C48" s="428" t="s">
        <v>1254</v>
      </c>
      <c r="D48" s="126"/>
      <c r="E48" s="127"/>
      <c r="F48" s="127"/>
      <c r="G48" s="127"/>
      <c r="H48" s="166">
        <v>2200</v>
      </c>
      <c r="I48" s="166">
        <v>2310</v>
      </c>
      <c r="J48" s="434">
        <f t="shared" si="0"/>
        <v>2310</v>
      </c>
      <c r="K48" s="219"/>
      <c r="M48" s="558">
        <f t="shared" si="1"/>
        <v>2310</v>
      </c>
    </row>
    <row r="49" spans="1:13" ht="15" customHeight="1">
      <c r="A49" s="155">
        <v>46</v>
      </c>
      <c r="B49" s="410" t="s">
        <v>1263</v>
      </c>
      <c r="C49" s="411" t="s">
        <v>992</v>
      </c>
      <c r="D49" s="125"/>
      <c r="E49" s="414"/>
      <c r="F49" s="414"/>
      <c r="G49" s="414"/>
      <c r="H49" s="166">
        <v>2925</v>
      </c>
      <c r="I49" s="166">
        <v>3071</v>
      </c>
      <c r="J49" s="434">
        <f t="shared" si="0"/>
        <v>3071</v>
      </c>
      <c r="K49" s="779"/>
      <c r="M49" s="558">
        <f t="shared" si="1"/>
        <v>3071</v>
      </c>
    </row>
    <row r="50" spans="1:13" ht="15" customHeight="1">
      <c r="A50" s="155">
        <v>47</v>
      </c>
      <c r="B50" s="410" t="s">
        <v>1264</v>
      </c>
      <c r="C50" s="411" t="s">
        <v>992</v>
      </c>
      <c r="D50" s="125"/>
      <c r="E50" s="414"/>
      <c r="F50" s="414"/>
      <c r="G50" s="414"/>
      <c r="H50" s="166">
        <v>5600</v>
      </c>
      <c r="I50" s="166">
        <v>5880</v>
      </c>
      <c r="J50" s="434">
        <f t="shared" si="0"/>
        <v>5880</v>
      </c>
      <c r="K50" s="779"/>
      <c r="M50" s="558">
        <f t="shared" si="1"/>
        <v>5880</v>
      </c>
    </row>
    <row r="51" spans="1:13" ht="15" customHeight="1">
      <c r="A51" s="155">
        <v>48</v>
      </c>
      <c r="B51" s="410" t="s">
        <v>1265</v>
      </c>
      <c r="C51" s="411" t="s">
        <v>992</v>
      </c>
      <c r="D51" s="125"/>
      <c r="E51" s="414"/>
      <c r="F51" s="414"/>
      <c r="G51" s="414"/>
      <c r="H51" s="166">
        <v>715</v>
      </c>
      <c r="I51" s="166">
        <v>751</v>
      </c>
      <c r="J51" s="434">
        <f t="shared" si="0"/>
        <v>751</v>
      </c>
      <c r="K51" s="779"/>
      <c r="M51" s="558">
        <f t="shared" si="1"/>
        <v>751</v>
      </c>
    </row>
    <row r="52" spans="1:13" ht="15" customHeight="1">
      <c r="A52" s="155">
        <v>49</v>
      </c>
      <c r="B52" s="410" t="s">
        <v>1266</v>
      </c>
      <c r="C52" s="411" t="s">
        <v>992</v>
      </c>
      <c r="D52" s="125"/>
      <c r="E52" s="414"/>
      <c r="F52" s="414"/>
      <c r="G52" s="414"/>
      <c r="H52" s="166">
        <v>825</v>
      </c>
      <c r="I52" s="166">
        <v>866</v>
      </c>
      <c r="J52" s="434">
        <f t="shared" si="0"/>
        <v>866</v>
      </c>
      <c r="K52" s="779"/>
      <c r="M52" s="558">
        <f t="shared" si="1"/>
        <v>866</v>
      </c>
    </row>
    <row r="53" spans="1:13" ht="15" customHeight="1">
      <c r="A53" s="155">
        <v>50</v>
      </c>
      <c r="B53" s="410" t="s">
        <v>1267</v>
      </c>
      <c r="C53" s="411" t="s">
        <v>992</v>
      </c>
      <c r="D53" s="125"/>
      <c r="E53" s="414"/>
      <c r="F53" s="414"/>
      <c r="G53" s="414"/>
      <c r="H53" s="166">
        <v>1600</v>
      </c>
      <c r="I53" s="166">
        <v>1680</v>
      </c>
      <c r="J53" s="434">
        <f t="shared" si="0"/>
        <v>1680</v>
      </c>
      <c r="K53" s="779"/>
      <c r="M53" s="558">
        <f t="shared" si="1"/>
        <v>1680</v>
      </c>
    </row>
    <row r="54" spans="1:13" ht="15" customHeight="1">
      <c r="A54" s="155">
        <v>51</v>
      </c>
      <c r="B54" s="410" t="s">
        <v>1268</v>
      </c>
      <c r="C54" s="411" t="s">
        <v>992</v>
      </c>
      <c r="D54" s="125"/>
      <c r="E54" s="414"/>
      <c r="F54" s="414"/>
      <c r="G54" s="414"/>
      <c r="H54" s="166">
        <v>2850</v>
      </c>
      <c r="I54" s="166">
        <v>2993</v>
      </c>
      <c r="J54" s="434">
        <f t="shared" si="0"/>
        <v>2993</v>
      </c>
      <c r="K54" s="779"/>
      <c r="M54" s="558">
        <f t="shared" si="1"/>
        <v>2993</v>
      </c>
    </row>
    <row r="55" spans="1:13" ht="15" customHeight="1">
      <c r="A55" s="155">
        <v>52</v>
      </c>
      <c r="B55" s="410" t="s">
        <v>1269</v>
      </c>
      <c r="C55" s="411" t="s">
        <v>992</v>
      </c>
      <c r="D55" s="125"/>
      <c r="E55" s="414"/>
      <c r="F55" s="414"/>
      <c r="G55" s="414"/>
      <c r="H55" s="166">
        <v>435</v>
      </c>
      <c r="I55" s="166">
        <v>457</v>
      </c>
      <c r="J55" s="434">
        <f t="shared" si="0"/>
        <v>457</v>
      </c>
      <c r="K55" s="779"/>
      <c r="M55" s="558">
        <f t="shared" si="1"/>
        <v>457</v>
      </c>
    </row>
    <row r="56" spans="1:13" ht="15" customHeight="1">
      <c r="A56" s="155">
        <v>53</v>
      </c>
      <c r="B56" s="410" t="s">
        <v>1270</v>
      </c>
      <c r="C56" s="411" t="s">
        <v>992</v>
      </c>
      <c r="D56" s="125"/>
      <c r="E56" s="414"/>
      <c r="F56" s="414"/>
      <c r="G56" s="414"/>
      <c r="H56" s="166">
        <v>675</v>
      </c>
      <c r="I56" s="166">
        <v>709</v>
      </c>
      <c r="J56" s="434">
        <f t="shared" si="0"/>
        <v>709</v>
      </c>
      <c r="K56" s="779"/>
      <c r="M56" s="558">
        <f t="shared" si="1"/>
        <v>709</v>
      </c>
    </row>
    <row r="57" spans="1:13" ht="15" customHeight="1">
      <c r="A57" s="155">
        <v>54</v>
      </c>
      <c r="B57" s="410" t="s">
        <v>1271</v>
      </c>
      <c r="C57" s="411" t="s">
        <v>992</v>
      </c>
      <c r="D57" s="125"/>
      <c r="E57" s="414"/>
      <c r="F57" s="414"/>
      <c r="G57" s="414"/>
      <c r="H57" s="166">
        <v>1900</v>
      </c>
      <c r="I57" s="166">
        <v>1995</v>
      </c>
      <c r="J57" s="434">
        <f t="shared" si="0"/>
        <v>1995</v>
      </c>
      <c r="K57" s="779"/>
      <c r="M57" s="558">
        <f t="shared" si="1"/>
        <v>1995</v>
      </c>
    </row>
    <row r="58" spans="1:13" ht="15" customHeight="1">
      <c r="A58" s="155">
        <v>55</v>
      </c>
      <c r="B58" s="410" t="s">
        <v>1272</v>
      </c>
      <c r="C58" s="411" t="s">
        <v>992</v>
      </c>
      <c r="D58" s="125"/>
      <c r="E58" s="414"/>
      <c r="F58" s="414"/>
      <c r="G58" s="414"/>
      <c r="H58" s="166">
        <v>2575</v>
      </c>
      <c r="I58" s="166">
        <v>2704</v>
      </c>
      <c r="J58" s="434">
        <f t="shared" si="0"/>
        <v>2704</v>
      </c>
      <c r="K58" s="779"/>
      <c r="M58" s="558">
        <f t="shared" si="1"/>
        <v>2704</v>
      </c>
    </row>
    <row r="59" spans="1:13" ht="15" customHeight="1">
      <c r="A59" s="155">
        <v>56</v>
      </c>
      <c r="B59" s="410" t="s">
        <v>1273</v>
      </c>
      <c r="C59" s="411" t="s">
        <v>992</v>
      </c>
      <c r="D59" s="125"/>
      <c r="E59" s="414"/>
      <c r="F59" s="414"/>
      <c r="G59" s="414"/>
      <c r="H59" s="166">
        <v>5400</v>
      </c>
      <c r="I59" s="166">
        <v>5670</v>
      </c>
      <c r="J59" s="434">
        <f t="shared" si="0"/>
        <v>5670</v>
      </c>
      <c r="K59" s="779"/>
      <c r="M59" s="558">
        <f t="shared" si="1"/>
        <v>5670</v>
      </c>
    </row>
    <row r="60" spans="1:13" ht="15" customHeight="1">
      <c r="A60" s="155">
        <v>57</v>
      </c>
      <c r="B60" s="410" t="s">
        <v>1274</v>
      </c>
      <c r="C60" s="411" t="s">
        <v>992</v>
      </c>
      <c r="D60" s="125"/>
      <c r="E60" s="414"/>
      <c r="F60" s="414"/>
      <c r="G60" s="414"/>
      <c r="H60" s="166">
        <v>100</v>
      </c>
      <c r="I60" s="166">
        <v>105</v>
      </c>
      <c r="J60" s="434">
        <f t="shared" si="0"/>
        <v>105</v>
      </c>
      <c r="K60" s="779"/>
      <c r="M60" s="558">
        <f t="shared" si="1"/>
        <v>105</v>
      </c>
    </row>
    <row r="61" spans="1:13" ht="15" customHeight="1">
      <c r="A61" s="155">
        <v>58</v>
      </c>
      <c r="B61" s="410" t="s">
        <v>1275</v>
      </c>
      <c r="C61" s="411" t="s">
        <v>992</v>
      </c>
      <c r="D61" s="125"/>
      <c r="E61" s="414"/>
      <c r="F61" s="414"/>
      <c r="G61" s="414"/>
      <c r="H61" s="166">
        <v>185</v>
      </c>
      <c r="I61" s="166">
        <v>194</v>
      </c>
      <c r="J61" s="434">
        <f t="shared" si="0"/>
        <v>194</v>
      </c>
      <c r="K61" s="779"/>
      <c r="M61" s="558">
        <f t="shared" si="1"/>
        <v>194</v>
      </c>
    </row>
    <row r="62" spans="1:13" ht="15" customHeight="1">
      <c r="A62" s="155">
        <v>59</v>
      </c>
      <c r="B62" s="410" t="s">
        <v>1276</v>
      </c>
      <c r="C62" s="411" t="s">
        <v>992</v>
      </c>
      <c r="D62" s="125"/>
      <c r="E62" s="414"/>
      <c r="F62" s="414"/>
      <c r="G62" s="414"/>
      <c r="H62" s="166">
        <v>1580</v>
      </c>
      <c r="I62" s="166">
        <v>1659</v>
      </c>
      <c r="J62" s="434">
        <f t="shared" si="0"/>
        <v>1659</v>
      </c>
      <c r="K62" s="779"/>
      <c r="M62" s="558">
        <f t="shared" si="1"/>
        <v>1659</v>
      </c>
    </row>
    <row r="63" spans="1:13" ht="15" customHeight="1">
      <c r="A63" s="155">
        <v>60</v>
      </c>
      <c r="B63" s="410" t="s">
        <v>1277</v>
      </c>
      <c r="C63" s="411" t="s">
        <v>992</v>
      </c>
      <c r="D63" s="125"/>
      <c r="E63" s="414"/>
      <c r="F63" s="414"/>
      <c r="G63" s="414"/>
      <c r="H63" s="166">
        <v>2265</v>
      </c>
      <c r="I63" s="166">
        <v>2378</v>
      </c>
      <c r="J63" s="434">
        <f t="shared" si="0"/>
        <v>2378</v>
      </c>
      <c r="K63" s="779"/>
      <c r="M63" s="558">
        <f t="shared" si="1"/>
        <v>2378</v>
      </c>
    </row>
    <row r="64" spans="1:13" ht="15" customHeight="1">
      <c r="A64" s="155">
        <v>61</v>
      </c>
      <c r="B64" s="410" t="s">
        <v>1278</v>
      </c>
      <c r="C64" s="411" t="s">
        <v>992</v>
      </c>
      <c r="D64" s="125"/>
      <c r="E64" s="414"/>
      <c r="F64" s="414"/>
      <c r="G64" s="414"/>
      <c r="H64" s="166">
        <v>965</v>
      </c>
      <c r="I64" s="166">
        <v>1013</v>
      </c>
      <c r="J64" s="434">
        <f t="shared" si="0"/>
        <v>1013</v>
      </c>
      <c r="K64" s="779"/>
      <c r="M64" s="558">
        <f t="shared" si="1"/>
        <v>1013</v>
      </c>
    </row>
    <row r="65" spans="1:13" ht="15" customHeight="1">
      <c r="A65" s="155">
        <v>62</v>
      </c>
      <c r="B65" s="410" t="s">
        <v>1279</v>
      </c>
      <c r="C65" s="411" t="s">
        <v>992</v>
      </c>
      <c r="D65" s="125"/>
      <c r="E65" s="414"/>
      <c r="F65" s="414"/>
      <c r="G65" s="414"/>
      <c r="H65" s="166">
        <v>1278</v>
      </c>
      <c r="I65" s="166">
        <v>1342</v>
      </c>
      <c r="J65" s="434">
        <f t="shared" si="0"/>
        <v>1342</v>
      </c>
      <c r="K65" s="779"/>
      <c r="M65" s="558">
        <f t="shared" si="1"/>
        <v>1342</v>
      </c>
    </row>
    <row r="66" spans="1:13" ht="15" customHeight="1">
      <c r="A66" s="155">
        <v>63</v>
      </c>
      <c r="B66" s="410" t="s">
        <v>1280</v>
      </c>
      <c r="C66" s="411" t="s">
        <v>992</v>
      </c>
      <c r="D66" s="125"/>
      <c r="E66" s="414"/>
      <c r="F66" s="414"/>
      <c r="G66" s="414"/>
      <c r="H66" s="166">
        <v>1575</v>
      </c>
      <c r="I66" s="166">
        <v>1654</v>
      </c>
      <c r="J66" s="434">
        <f t="shared" si="0"/>
        <v>1654</v>
      </c>
      <c r="K66" s="779"/>
      <c r="M66" s="558">
        <f t="shared" si="1"/>
        <v>1654</v>
      </c>
    </row>
    <row r="67" spans="1:13" ht="15" customHeight="1">
      <c r="A67" s="155">
        <v>64</v>
      </c>
      <c r="B67" s="410" t="s">
        <v>1281</v>
      </c>
      <c r="C67" s="411" t="s">
        <v>992</v>
      </c>
      <c r="D67" s="125"/>
      <c r="E67" s="414"/>
      <c r="F67" s="414"/>
      <c r="G67" s="414"/>
      <c r="H67" s="166">
        <v>2065</v>
      </c>
      <c r="I67" s="166">
        <v>2168</v>
      </c>
      <c r="J67" s="434">
        <f t="shared" si="0"/>
        <v>2168</v>
      </c>
      <c r="K67" s="779"/>
      <c r="M67" s="558">
        <f t="shared" si="1"/>
        <v>2168</v>
      </c>
    </row>
    <row r="68" spans="1:13" ht="15" customHeight="1">
      <c r="A68" s="155">
        <v>65</v>
      </c>
      <c r="B68" s="410" t="s">
        <v>1282</v>
      </c>
      <c r="C68" s="411" t="s">
        <v>992</v>
      </c>
      <c r="D68" s="125"/>
      <c r="E68" s="414"/>
      <c r="F68" s="414"/>
      <c r="G68" s="414"/>
      <c r="H68" s="166">
        <v>800</v>
      </c>
      <c r="I68" s="166">
        <v>840</v>
      </c>
      <c r="J68" s="434">
        <f t="shared" si="0"/>
        <v>840</v>
      </c>
      <c r="K68" s="779"/>
      <c r="M68" s="558">
        <f t="shared" si="1"/>
        <v>840</v>
      </c>
    </row>
    <row r="69" spans="1:13" ht="15" customHeight="1">
      <c r="A69" s="155">
        <v>66</v>
      </c>
      <c r="B69" s="410" t="s">
        <v>1283</v>
      </c>
      <c r="C69" s="411" t="s">
        <v>992</v>
      </c>
      <c r="D69" s="125"/>
      <c r="E69" s="414"/>
      <c r="F69" s="414"/>
      <c r="G69" s="414"/>
      <c r="H69" s="166">
        <v>515</v>
      </c>
      <c r="I69" s="166">
        <v>541</v>
      </c>
      <c r="J69" s="434">
        <f t="shared" ref="J69:J76" si="2">I69</f>
        <v>541</v>
      </c>
      <c r="K69" s="779"/>
      <c r="M69" s="558">
        <f t="shared" ref="M69:M76" si="3">ROUND(H69*1.05,0)</f>
        <v>541</v>
      </c>
    </row>
    <row r="70" spans="1:13" ht="15" customHeight="1">
      <c r="A70" s="155">
        <v>67</v>
      </c>
      <c r="B70" s="410" t="s">
        <v>1284</v>
      </c>
      <c r="C70" s="411" t="s">
        <v>992</v>
      </c>
      <c r="D70" s="125"/>
      <c r="E70" s="414"/>
      <c r="F70" s="414"/>
      <c r="G70" s="414"/>
      <c r="H70" s="166">
        <v>2750</v>
      </c>
      <c r="I70" s="166">
        <v>2888</v>
      </c>
      <c r="J70" s="434">
        <f t="shared" si="2"/>
        <v>2888</v>
      </c>
      <c r="K70" s="779"/>
      <c r="M70" s="558">
        <f t="shared" si="3"/>
        <v>2888</v>
      </c>
    </row>
    <row r="71" spans="1:13" ht="27.75" customHeight="1">
      <c r="A71" s="155">
        <v>68</v>
      </c>
      <c r="B71" s="410" t="s">
        <v>1285</v>
      </c>
      <c r="C71" s="411" t="s">
        <v>992</v>
      </c>
      <c r="D71" s="125"/>
      <c r="E71" s="414"/>
      <c r="F71" s="414"/>
      <c r="G71" s="414"/>
      <c r="H71" s="166">
        <v>2700</v>
      </c>
      <c r="I71" s="166">
        <v>2835</v>
      </c>
      <c r="J71" s="434">
        <f t="shared" si="2"/>
        <v>2835</v>
      </c>
      <c r="K71" s="779"/>
      <c r="M71" s="558">
        <f t="shared" si="3"/>
        <v>2835</v>
      </c>
    </row>
    <row r="72" spans="1:13" ht="38.25" customHeight="1">
      <c r="A72" s="155">
        <v>69</v>
      </c>
      <c r="B72" s="410" t="s">
        <v>1286</v>
      </c>
      <c r="C72" s="411" t="s">
        <v>992</v>
      </c>
      <c r="D72" s="125"/>
      <c r="E72" s="414"/>
      <c r="F72" s="414"/>
      <c r="G72" s="414"/>
      <c r="H72" s="166">
        <v>3275</v>
      </c>
      <c r="I72" s="166">
        <v>3439</v>
      </c>
      <c r="J72" s="434">
        <f t="shared" si="2"/>
        <v>3439</v>
      </c>
      <c r="K72" s="779"/>
      <c r="M72" s="558">
        <f t="shared" si="3"/>
        <v>3439</v>
      </c>
    </row>
    <row r="73" spans="1:13" ht="15" customHeight="1">
      <c r="A73" s="155">
        <v>70</v>
      </c>
      <c r="B73" s="410" t="s">
        <v>1287</v>
      </c>
      <c r="C73" s="411" t="s">
        <v>992</v>
      </c>
      <c r="D73" s="125"/>
      <c r="E73" s="414"/>
      <c r="F73" s="414"/>
      <c r="G73" s="414"/>
      <c r="H73" s="166">
        <v>800</v>
      </c>
      <c r="I73" s="166">
        <v>840</v>
      </c>
      <c r="J73" s="434">
        <f t="shared" si="2"/>
        <v>840</v>
      </c>
      <c r="K73" s="779"/>
      <c r="M73" s="558">
        <f t="shared" si="3"/>
        <v>840</v>
      </c>
    </row>
    <row r="74" spans="1:13" ht="15" customHeight="1">
      <c r="A74" s="155">
        <v>71</v>
      </c>
      <c r="B74" s="410" t="s">
        <v>1288</v>
      </c>
      <c r="C74" s="411" t="s">
        <v>992</v>
      </c>
      <c r="D74" s="125"/>
      <c r="E74" s="414"/>
      <c r="F74" s="414"/>
      <c r="G74" s="414"/>
      <c r="H74" s="166">
        <v>150</v>
      </c>
      <c r="I74" s="166">
        <v>158</v>
      </c>
      <c r="J74" s="434">
        <f t="shared" si="2"/>
        <v>158</v>
      </c>
      <c r="K74" s="779"/>
      <c r="M74" s="558">
        <f t="shared" si="3"/>
        <v>158</v>
      </c>
    </row>
    <row r="75" spans="1:13" ht="18" customHeight="1">
      <c r="A75" s="155">
        <v>72</v>
      </c>
      <c r="B75" s="410" t="s">
        <v>1289</v>
      </c>
      <c r="C75" s="411" t="s">
        <v>992</v>
      </c>
      <c r="D75" s="125"/>
      <c r="E75" s="414"/>
      <c r="F75" s="414"/>
      <c r="G75" s="414"/>
      <c r="H75" s="166">
        <v>1600</v>
      </c>
      <c r="I75" s="166">
        <v>1680</v>
      </c>
      <c r="J75" s="434">
        <f t="shared" si="2"/>
        <v>1680</v>
      </c>
      <c r="K75" s="779"/>
      <c r="M75" s="558">
        <f t="shared" si="3"/>
        <v>1680</v>
      </c>
    </row>
    <row r="76" spans="1:13" ht="18.75" customHeight="1" thickBot="1">
      <c r="A76" s="267">
        <v>73</v>
      </c>
      <c r="B76" s="780" t="s">
        <v>1290</v>
      </c>
      <c r="C76" s="781" t="s">
        <v>992</v>
      </c>
      <c r="D76" s="269"/>
      <c r="E76" s="782"/>
      <c r="F76" s="782"/>
      <c r="G76" s="782"/>
      <c r="H76" s="783">
        <v>125</v>
      </c>
      <c r="I76" s="783">
        <v>131</v>
      </c>
      <c r="J76" s="434">
        <f t="shared" si="2"/>
        <v>131</v>
      </c>
      <c r="K76" s="784"/>
      <c r="M76" s="558">
        <f t="shared" si="3"/>
        <v>131</v>
      </c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  <rowBreaks count="1" manualBreakCount="1">
    <brk id="50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2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2.2851562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10" width="13.140625" style="212" customWidth="1"/>
    <col min="11" max="11" width="7.85546875" style="48" customWidth="1"/>
    <col min="12" max="12" width="9.140625" style="48"/>
    <col min="13" max="13" width="10.85546875" style="48" customWidth="1"/>
    <col min="14" max="14" width="9.85546875" style="48" bestFit="1" customWidth="1"/>
    <col min="15" max="16384" width="9.140625" style="48"/>
  </cols>
  <sheetData>
    <row r="1" spans="1:11" ht="25.5" thickBot="1">
      <c r="A1" s="847" t="s">
        <v>1291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1" ht="60.7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429" t="s">
        <v>2047</v>
      </c>
      <c r="I3" s="630" t="s">
        <v>2123</v>
      </c>
      <c r="J3" s="630" t="s">
        <v>2137</v>
      </c>
      <c r="K3" s="859"/>
    </row>
    <row r="4" spans="1:11" s="122" customFormat="1" ht="15" customHeight="1">
      <c r="A4" s="169">
        <v>1</v>
      </c>
      <c r="B4" s="430" t="s">
        <v>1292</v>
      </c>
      <c r="C4" s="431"/>
      <c r="D4" s="432"/>
      <c r="E4" s="433"/>
      <c r="F4" s="434"/>
      <c r="G4" s="434"/>
      <c r="H4" s="244"/>
      <c r="I4" s="244"/>
      <c r="J4" s="244"/>
      <c r="K4" s="559"/>
    </row>
    <row r="5" spans="1:11" s="122" customFormat="1" ht="15" customHeight="1">
      <c r="A5" s="169" t="s">
        <v>362</v>
      </c>
      <c r="B5" s="435" t="s">
        <v>1293</v>
      </c>
      <c r="C5" s="158"/>
      <c r="D5" s="159"/>
      <c r="E5" s="160"/>
      <c r="F5" s="161"/>
      <c r="G5" s="161"/>
      <c r="H5" s="162"/>
      <c r="I5" s="162"/>
      <c r="J5" s="162"/>
      <c r="K5" s="436"/>
    </row>
    <row r="6" spans="1:11" s="122" customFormat="1" ht="15" customHeight="1">
      <c r="A6" s="223" t="s">
        <v>1294</v>
      </c>
      <c r="B6" s="435" t="s">
        <v>1295</v>
      </c>
      <c r="C6" s="164" t="s">
        <v>1296</v>
      </c>
      <c r="D6" s="165">
        <v>1000</v>
      </c>
      <c r="E6" s="166">
        <v>2034</v>
      </c>
      <c r="F6" s="167">
        <v>2400</v>
      </c>
      <c r="G6" s="167">
        <v>2503</v>
      </c>
      <c r="H6" s="137">
        <v>2600</v>
      </c>
      <c r="I6" s="137">
        <v>2600</v>
      </c>
      <c r="J6" s="137">
        <f>I6</f>
        <v>2600</v>
      </c>
      <c r="K6" s="129"/>
    </row>
    <row r="7" spans="1:11" s="122" customFormat="1" ht="15" customHeight="1">
      <c r="A7" s="223" t="s">
        <v>1297</v>
      </c>
      <c r="B7" s="435" t="s">
        <v>1298</v>
      </c>
      <c r="C7" s="164" t="s">
        <v>1296</v>
      </c>
      <c r="D7" s="165">
        <v>1400</v>
      </c>
      <c r="E7" s="166">
        <v>3390</v>
      </c>
      <c r="F7" s="167">
        <v>3850</v>
      </c>
      <c r="G7" s="167">
        <v>4016</v>
      </c>
      <c r="H7" s="137">
        <v>4200</v>
      </c>
      <c r="I7" s="137">
        <v>4200</v>
      </c>
      <c r="J7" s="137">
        <f t="shared" ref="J7:J10" si="0">I7</f>
        <v>4200</v>
      </c>
      <c r="K7" s="129"/>
    </row>
    <row r="8" spans="1:11" s="122" customFormat="1" ht="15" customHeight="1">
      <c r="A8" s="223" t="s">
        <v>1299</v>
      </c>
      <c r="B8" s="435" t="s">
        <v>1300</v>
      </c>
      <c r="C8" s="164" t="s">
        <v>1296</v>
      </c>
      <c r="D8" s="165">
        <v>425</v>
      </c>
      <c r="E8" s="166">
        <v>921</v>
      </c>
      <c r="F8" s="167">
        <v>1060</v>
      </c>
      <c r="G8" s="167">
        <v>1106</v>
      </c>
      <c r="H8" s="137">
        <v>1100</v>
      </c>
      <c r="I8" s="137">
        <v>1100</v>
      </c>
      <c r="J8" s="137">
        <f t="shared" si="0"/>
        <v>1100</v>
      </c>
      <c r="K8" s="129"/>
    </row>
    <row r="9" spans="1:11" s="122" customFormat="1" ht="15" customHeight="1">
      <c r="A9" s="223" t="s">
        <v>1301</v>
      </c>
      <c r="B9" s="435" t="s">
        <v>1302</v>
      </c>
      <c r="C9" s="164" t="s">
        <v>1296</v>
      </c>
      <c r="D9" s="165">
        <v>625</v>
      </c>
      <c r="E9" s="166">
        <v>1446</v>
      </c>
      <c r="F9" s="167">
        <v>1700</v>
      </c>
      <c r="G9" s="167">
        <v>1773</v>
      </c>
      <c r="H9" s="137">
        <v>1850</v>
      </c>
      <c r="I9" s="137">
        <v>1850</v>
      </c>
      <c r="J9" s="137">
        <f t="shared" si="0"/>
        <v>1850</v>
      </c>
      <c r="K9" s="129"/>
    </row>
    <row r="10" spans="1:11" s="122" customFormat="1" ht="15" customHeight="1">
      <c r="A10" s="223" t="s">
        <v>1303</v>
      </c>
      <c r="B10" s="435" t="s">
        <v>1304</v>
      </c>
      <c r="C10" s="164" t="s">
        <v>1296</v>
      </c>
      <c r="D10" s="165">
        <v>355</v>
      </c>
      <c r="E10" s="166">
        <v>790</v>
      </c>
      <c r="F10" s="167">
        <v>900</v>
      </c>
      <c r="G10" s="167">
        <v>939</v>
      </c>
      <c r="H10" s="137">
        <v>960</v>
      </c>
      <c r="I10" s="137">
        <v>960</v>
      </c>
      <c r="J10" s="137">
        <f t="shared" si="0"/>
        <v>960</v>
      </c>
      <c r="K10" s="129"/>
    </row>
    <row r="11" spans="1:11" s="122" customFormat="1" ht="15" customHeight="1">
      <c r="A11" s="169" t="s">
        <v>368</v>
      </c>
      <c r="B11" s="299" t="s">
        <v>1305</v>
      </c>
      <c r="C11" s="158"/>
      <c r="D11" s="159"/>
      <c r="E11" s="160"/>
      <c r="F11" s="161"/>
      <c r="G11" s="161"/>
      <c r="H11" s="137"/>
      <c r="I11" s="137"/>
      <c r="J11" s="137"/>
      <c r="K11" s="129"/>
    </row>
    <row r="12" spans="1:11" s="122" customFormat="1" ht="15" customHeight="1">
      <c r="A12" s="223" t="s">
        <v>1306</v>
      </c>
      <c r="B12" s="437" t="s">
        <v>1307</v>
      </c>
      <c r="C12" s="164" t="s">
        <v>1308</v>
      </c>
      <c r="D12" s="165">
        <v>20</v>
      </c>
      <c r="E12" s="166">
        <v>11</v>
      </c>
      <c r="F12" s="167">
        <v>11</v>
      </c>
      <c r="G12" s="167">
        <v>12</v>
      </c>
      <c r="H12" s="137">
        <v>18.165000000000003</v>
      </c>
      <c r="I12" s="137">
        <v>18.165000000000003</v>
      </c>
      <c r="J12" s="137">
        <f>I12</f>
        <v>18.165000000000003</v>
      </c>
      <c r="K12" s="129"/>
    </row>
    <row r="13" spans="1:11" s="122" customFormat="1" ht="15" customHeight="1">
      <c r="A13" s="223" t="s">
        <v>1309</v>
      </c>
      <c r="B13" s="437" t="s">
        <v>1310</v>
      </c>
      <c r="C13" s="164" t="s">
        <v>1308</v>
      </c>
      <c r="D13" s="165">
        <v>25</v>
      </c>
      <c r="E13" s="166">
        <v>13</v>
      </c>
      <c r="F13" s="167">
        <v>13</v>
      </c>
      <c r="G13" s="167">
        <v>13</v>
      </c>
      <c r="H13" s="137">
        <v>18.165000000000003</v>
      </c>
      <c r="I13" s="137">
        <v>18.165000000000003</v>
      </c>
      <c r="J13" s="137">
        <f t="shared" ref="J13:J17" si="1">I13</f>
        <v>18.165000000000003</v>
      </c>
      <c r="K13" s="129"/>
    </row>
    <row r="14" spans="1:11" s="122" customFormat="1" ht="15" customHeight="1">
      <c r="A14" s="223" t="s">
        <v>1311</v>
      </c>
      <c r="B14" s="437" t="s">
        <v>835</v>
      </c>
      <c r="C14" s="164" t="s">
        <v>1308</v>
      </c>
      <c r="D14" s="165">
        <v>30</v>
      </c>
      <c r="E14" s="166">
        <v>16.5</v>
      </c>
      <c r="F14" s="167">
        <v>16.5</v>
      </c>
      <c r="G14" s="167">
        <v>17</v>
      </c>
      <c r="H14" s="137">
        <v>23.1</v>
      </c>
      <c r="I14" s="137">
        <v>23.1</v>
      </c>
      <c r="J14" s="137">
        <f t="shared" si="1"/>
        <v>23.1</v>
      </c>
      <c r="K14" s="129"/>
    </row>
    <row r="15" spans="1:11" s="122" customFormat="1" ht="15" customHeight="1">
      <c r="A15" s="223" t="s">
        <v>1312</v>
      </c>
      <c r="B15" s="437" t="s">
        <v>1313</v>
      </c>
      <c r="C15" s="164" t="s">
        <v>1308</v>
      </c>
      <c r="D15" s="165">
        <v>40</v>
      </c>
      <c r="E15" s="166">
        <v>21</v>
      </c>
      <c r="F15" s="167">
        <v>21</v>
      </c>
      <c r="G15" s="167">
        <v>22</v>
      </c>
      <c r="H15" s="137">
        <v>34.230000000000004</v>
      </c>
      <c r="I15" s="137">
        <v>34.230000000000004</v>
      </c>
      <c r="J15" s="137">
        <f t="shared" si="1"/>
        <v>34.230000000000004</v>
      </c>
      <c r="K15" s="129"/>
    </row>
    <row r="16" spans="1:11" s="122" customFormat="1" ht="15" customHeight="1">
      <c r="A16" s="223" t="s">
        <v>1314</v>
      </c>
      <c r="B16" s="437" t="s">
        <v>1315</v>
      </c>
      <c r="C16" s="164" t="s">
        <v>1308</v>
      </c>
      <c r="D16" s="165">
        <v>50</v>
      </c>
      <c r="E16" s="166">
        <v>27</v>
      </c>
      <c r="F16" s="167">
        <v>27</v>
      </c>
      <c r="G16" s="167">
        <v>28</v>
      </c>
      <c r="H16" s="137">
        <v>49.56</v>
      </c>
      <c r="I16" s="137">
        <v>49.56</v>
      </c>
      <c r="J16" s="137">
        <f t="shared" si="1"/>
        <v>49.56</v>
      </c>
      <c r="K16" s="129"/>
    </row>
    <row r="17" spans="1:11" s="122" customFormat="1" ht="15" customHeight="1">
      <c r="A17" s="223" t="s">
        <v>1316</v>
      </c>
      <c r="B17" s="437" t="s">
        <v>838</v>
      </c>
      <c r="C17" s="164" t="s">
        <v>1308</v>
      </c>
      <c r="D17" s="165">
        <v>60</v>
      </c>
      <c r="E17" s="166">
        <v>37</v>
      </c>
      <c r="F17" s="167">
        <v>37</v>
      </c>
      <c r="G17" s="167">
        <v>38</v>
      </c>
      <c r="H17" s="137">
        <v>68.25</v>
      </c>
      <c r="I17" s="137">
        <v>68.25</v>
      </c>
      <c r="J17" s="137">
        <f t="shared" si="1"/>
        <v>68.25</v>
      </c>
      <c r="K17" s="129"/>
    </row>
    <row r="18" spans="1:11" s="122" customFormat="1" ht="15" customHeight="1">
      <c r="A18" s="169" t="s">
        <v>369</v>
      </c>
      <c r="B18" s="299" t="s">
        <v>1317</v>
      </c>
      <c r="C18" s="158"/>
      <c r="D18" s="159"/>
      <c r="E18" s="160"/>
      <c r="F18" s="161"/>
      <c r="G18" s="161"/>
      <c r="H18" s="137"/>
      <c r="I18" s="137"/>
      <c r="J18" s="137"/>
      <c r="K18" s="129"/>
    </row>
    <row r="19" spans="1:11" s="122" customFormat="1" ht="15" customHeight="1">
      <c r="A19" s="438" t="s">
        <v>1318</v>
      </c>
      <c r="B19" s="437" t="s">
        <v>1307</v>
      </c>
      <c r="C19" s="164" t="s">
        <v>1308</v>
      </c>
      <c r="D19" s="165">
        <v>16</v>
      </c>
      <c r="E19" s="166">
        <v>12</v>
      </c>
      <c r="F19" s="167">
        <v>12</v>
      </c>
      <c r="G19" s="167">
        <v>12</v>
      </c>
      <c r="H19" s="137">
        <v>10.5</v>
      </c>
      <c r="I19" s="137">
        <v>10.5</v>
      </c>
      <c r="J19" s="137">
        <f>I19</f>
        <v>10.5</v>
      </c>
      <c r="K19" s="129"/>
    </row>
    <row r="20" spans="1:11" s="122" customFormat="1" ht="15" customHeight="1">
      <c r="A20" s="438" t="s">
        <v>1319</v>
      </c>
      <c r="B20" s="437" t="s">
        <v>835</v>
      </c>
      <c r="C20" s="164" t="s">
        <v>1308</v>
      </c>
      <c r="D20" s="165">
        <v>25</v>
      </c>
      <c r="E20" s="166">
        <v>20</v>
      </c>
      <c r="F20" s="167">
        <v>20</v>
      </c>
      <c r="G20" s="167">
        <v>21</v>
      </c>
      <c r="H20" s="137">
        <v>21</v>
      </c>
      <c r="I20" s="137">
        <v>21</v>
      </c>
      <c r="J20" s="137">
        <f>I20</f>
        <v>21</v>
      </c>
      <c r="K20" s="129"/>
    </row>
    <row r="21" spans="1:11" s="122" customFormat="1" ht="15" customHeight="1">
      <c r="A21" s="169" t="s">
        <v>371</v>
      </c>
      <c r="B21" s="299" t="s">
        <v>1320</v>
      </c>
      <c r="C21" s="158"/>
      <c r="D21" s="159"/>
      <c r="E21" s="160"/>
      <c r="F21" s="161"/>
      <c r="G21" s="161"/>
      <c r="H21" s="137"/>
      <c r="I21" s="137"/>
      <c r="J21" s="137"/>
      <c r="K21" s="129"/>
    </row>
    <row r="22" spans="1:11" s="122" customFormat="1" ht="15" customHeight="1">
      <c r="A22" s="438" t="s">
        <v>1321</v>
      </c>
      <c r="B22" s="437" t="s">
        <v>1322</v>
      </c>
      <c r="C22" s="164" t="s">
        <v>236</v>
      </c>
      <c r="D22" s="165">
        <v>30</v>
      </c>
      <c r="E22" s="166">
        <v>12</v>
      </c>
      <c r="F22" s="166">
        <v>12</v>
      </c>
      <c r="G22" s="167">
        <v>13</v>
      </c>
      <c r="H22" s="137">
        <v>14.700000000000001</v>
      </c>
      <c r="I22" s="137">
        <v>14.700000000000001</v>
      </c>
      <c r="J22" s="137">
        <f t="shared" ref="J22:J84" si="2">I22</f>
        <v>14.700000000000001</v>
      </c>
      <c r="K22" s="129"/>
    </row>
    <row r="23" spans="1:11" s="122" customFormat="1" ht="15" customHeight="1">
      <c r="A23" s="438" t="s">
        <v>1323</v>
      </c>
      <c r="B23" s="437" t="s">
        <v>1324</v>
      </c>
      <c r="C23" s="164" t="s">
        <v>236</v>
      </c>
      <c r="D23" s="165">
        <v>50</v>
      </c>
      <c r="E23" s="166">
        <v>15</v>
      </c>
      <c r="F23" s="166">
        <v>15</v>
      </c>
      <c r="G23" s="167">
        <v>16</v>
      </c>
      <c r="H23" s="137">
        <v>19.95</v>
      </c>
      <c r="I23" s="137">
        <v>19.95</v>
      </c>
      <c r="J23" s="137">
        <f t="shared" si="2"/>
        <v>19.95</v>
      </c>
      <c r="K23" s="129"/>
    </row>
    <row r="24" spans="1:11" s="122" customFormat="1" ht="15" customHeight="1">
      <c r="A24" s="438" t="s">
        <v>1325</v>
      </c>
      <c r="B24" s="437" t="s">
        <v>1326</v>
      </c>
      <c r="C24" s="164" t="s">
        <v>236</v>
      </c>
      <c r="D24" s="165">
        <v>70</v>
      </c>
      <c r="E24" s="166">
        <v>28</v>
      </c>
      <c r="F24" s="166">
        <v>28</v>
      </c>
      <c r="G24" s="167">
        <v>29</v>
      </c>
      <c r="H24" s="137">
        <v>35.700000000000003</v>
      </c>
      <c r="I24" s="137">
        <v>35.700000000000003</v>
      </c>
      <c r="J24" s="137">
        <f t="shared" si="2"/>
        <v>35.700000000000003</v>
      </c>
      <c r="K24" s="129"/>
    </row>
    <row r="25" spans="1:11" s="122" customFormat="1" ht="15" customHeight="1">
      <c r="A25" s="438" t="s">
        <v>1327</v>
      </c>
      <c r="B25" s="437" t="s">
        <v>1328</v>
      </c>
      <c r="C25" s="164" t="s">
        <v>236</v>
      </c>
      <c r="D25" s="165">
        <v>90</v>
      </c>
      <c r="E25" s="166">
        <v>40</v>
      </c>
      <c r="F25" s="166">
        <v>40</v>
      </c>
      <c r="G25" s="167">
        <v>41</v>
      </c>
      <c r="H25" s="137">
        <v>36.75</v>
      </c>
      <c r="I25" s="137">
        <v>36.75</v>
      </c>
      <c r="J25" s="137">
        <f t="shared" si="2"/>
        <v>36.75</v>
      </c>
      <c r="K25" s="129"/>
    </row>
    <row r="26" spans="1:11" s="122" customFormat="1" ht="15" customHeight="1">
      <c r="A26" s="438" t="s">
        <v>1329</v>
      </c>
      <c r="B26" s="437" t="s">
        <v>1330</v>
      </c>
      <c r="C26" s="164" t="s">
        <v>236</v>
      </c>
      <c r="D26" s="165">
        <v>100</v>
      </c>
      <c r="E26" s="166">
        <v>56</v>
      </c>
      <c r="F26" s="166">
        <v>56</v>
      </c>
      <c r="G26" s="167">
        <v>58</v>
      </c>
      <c r="H26" s="137">
        <v>66.150000000000006</v>
      </c>
      <c r="I26" s="137">
        <v>66.150000000000006</v>
      </c>
      <c r="J26" s="137">
        <f t="shared" si="2"/>
        <v>66.150000000000006</v>
      </c>
      <c r="K26" s="129"/>
    </row>
    <row r="27" spans="1:11" s="122" customFormat="1" ht="15" customHeight="1">
      <c r="A27" s="169" t="s">
        <v>375</v>
      </c>
      <c r="B27" s="299" t="s">
        <v>1331</v>
      </c>
      <c r="C27" s="158"/>
      <c r="D27" s="159"/>
      <c r="E27" s="160"/>
      <c r="F27" s="161"/>
      <c r="G27" s="161"/>
      <c r="H27" s="137"/>
      <c r="I27" s="137"/>
      <c r="J27" s="137">
        <f t="shared" si="2"/>
        <v>0</v>
      </c>
      <c r="K27" s="129"/>
    </row>
    <row r="28" spans="1:11" s="122" customFormat="1" ht="15" customHeight="1">
      <c r="A28" s="438" t="s">
        <v>1332</v>
      </c>
      <c r="B28" s="437" t="s">
        <v>1322</v>
      </c>
      <c r="C28" s="164" t="s">
        <v>236</v>
      </c>
      <c r="D28" s="165">
        <v>11</v>
      </c>
      <c r="E28" s="166">
        <v>15</v>
      </c>
      <c r="F28" s="166">
        <v>15</v>
      </c>
      <c r="G28" s="167">
        <v>16</v>
      </c>
      <c r="H28" s="137">
        <v>16.8</v>
      </c>
      <c r="I28" s="137">
        <v>16.8</v>
      </c>
      <c r="J28" s="137">
        <f t="shared" si="2"/>
        <v>16.8</v>
      </c>
      <c r="K28" s="129"/>
    </row>
    <row r="29" spans="1:11" s="122" customFormat="1" ht="15" customHeight="1">
      <c r="A29" s="438" t="s">
        <v>1333</v>
      </c>
      <c r="B29" s="437" t="s">
        <v>1324</v>
      </c>
      <c r="C29" s="164" t="s">
        <v>236</v>
      </c>
      <c r="D29" s="165">
        <v>16</v>
      </c>
      <c r="E29" s="166">
        <v>20</v>
      </c>
      <c r="F29" s="166">
        <v>20</v>
      </c>
      <c r="G29" s="167">
        <v>21</v>
      </c>
      <c r="H29" s="137">
        <v>32.550000000000004</v>
      </c>
      <c r="I29" s="137">
        <v>32.550000000000004</v>
      </c>
      <c r="J29" s="137">
        <f t="shared" si="2"/>
        <v>32.550000000000004</v>
      </c>
      <c r="K29" s="129"/>
    </row>
    <row r="30" spans="1:11" s="122" customFormat="1" ht="15" customHeight="1">
      <c r="A30" s="438" t="s">
        <v>1334</v>
      </c>
      <c r="B30" s="437" t="s">
        <v>1326</v>
      </c>
      <c r="C30" s="164" t="s">
        <v>236</v>
      </c>
      <c r="D30" s="165">
        <v>21</v>
      </c>
      <c r="E30" s="166">
        <v>26</v>
      </c>
      <c r="F30" s="166">
        <v>26</v>
      </c>
      <c r="G30" s="167">
        <v>27</v>
      </c>
      <c r="H30" s="137">
        <v>44.625</v>
      </c>
      <c r="I30" s="137">
        <v>44.625</v>
      </c>
      <c r="J30" s="137">
        <f t="shared" si="2"/>
        <v>44.625</v>
      </c>
      <c r="K30" s="129"/>
    </row>
    <row r="31" spans="1:11" s="122" customFormat="1" ht="15" customHeight="1">
      <c r="A31" s="438" t="s">
        <v>1335</v>
      </c>
      <c r="B31" s="437" t="s">
        <v>1328</v>
      </c>
      <c r="C31" s="164" t="s">
        <v>236</v>
      </c>
      <c r="D31" s="165">
        <v>50</v>
      </c>
      <c r="E31" s="166">
        <v>60</v>
      </c>
      <c r="F31" s="166">
        <v>60</v>
      </c>
      <c r="G31" s="167">
        <v>62</v>
      </c>
      <c r="H31" s="137">
        <v>69.720000000000013</v>
      </c>
      <c r="I31" s="137">
        <v>69.720000000000013</v>
      </c>
      <c r="J31" s="137">
        <f t="shared" si="2"/>
        <v>69.720000000000013</v>
      </c>
      <c r="K31" s="129"/>
    </row>
    <row r="32" spans="1:11" s="122" customFormat="1" ht="15" customHeight="1">
      <c r="A32" s="438" t="s">
        <v>1336</v>
      </c>
      <c r="B32" s="437" t="s">
        <v>1330</v>
      </c>
      <c r="C32" s="164" t="s">
        <v>236</v>
      </c>
      <c r="D32" s="165">
        <v>75</v>
      </c>
      <c r="E32" s="166">
        <v>85</v>
      </c>
      <c r="F32" s="166">
        <v>85</v>
      </c>
      <c r="G32" s="167">
        <v>88</v>
      </c>
      <c r="H32" s="137"/>
      <c r="I32" s="137"/>
      <c r="J32" s="137">
        <f t="shared" si="2"/>
        <v>0</v>
      </c>
      <c r="K32" s="129"/>
    </row>
    <row r="33" spans="1:11" s="122" customFormat="1" ht="15" customHeight="1">
      <c r="A33" s="298">
        <v>2</v>
      </c>
      <c r="B33" s="435" t="s">
        <v>1337</v>
      </c>
      <c r="C33" s="164" t="s">
        <v>236</v>
      </c>
      <c r="D33" s="165">
        <v>120</v>
      </c>
      <c r="E33" s="166">
        <v>135</v>
      </c>
      <c r="F33" s="166">
        <v>142</v>
      </c>
      <c r="G33" s="167">
        <v>147</v>
      </c>
      <c r="H33" s="137">
        <v>139.33500000000001</v>
      </c>
      <c r="I33" s="137">
        <v>139.33500000000001</v>
      </c>
      <c r="J33" s="137">
        <f t="shared" si="2"/>
        <v>139.33500000000001</v>
      </c>
      <c r="K33" s="129"/>
    </row>
    <row r="34" spans="1:11" s="122" customFormat="1" ht="15" customHeight="1">
      <c r="A34" s="298">
        <v>3</v>
      </c>
      <c r="B34" s="435" t="s">
        <v>1338</v>
      </c>
      <c r="C34" s="164" t="s">
        <v>236</v>
      </c>
      <c r="D34" s="165">
        <v>18</v>
      </c>
      <c r="E34" s="166">
        <v>25</v>
      </c>
      <c r="F34" s="167">
        <v>25</v>
      </c>
      <c r="G34" s="167">
        <v>26</v>
      </c>
      <c r="H34" s="137">
        <v>31.5</v>
      </c>
      <c r="I34" s="137">
        <v>31.5</v>
      </c>
      <c r="J34" s="137">
        <f t="shared" si="2"/>
        <v>31.5</v>
      </c>
      <c r="K34" s="129"/>
    </row>
    <row r="35" spans="1:11" s="122" customFormat="1" ht="15" customHeight="1">
      <c r="A35" s="298">
        <v>4</v>
      </c>
      <c r="B35" s="181" t="s">
        <v>1339</v>
      </c>
      <c r="C35" s="164" t="s">
        <v>236</v>
      </c>
      <c r="D35" s="165">
        <v>20</v>
      </c>
      <c r="E35" s="166">
        <v>27</v>
      </c>
      <c r="F35" s="167">
        <v>27</v>
      </c>
      <c r="G35" s="167">
        <v>28</v>
      </c>
      <c r="H35" s="137">
        <v>33.6</v>
      </c>
      <c r="I35" s="137">
        <v>33.6</v>
      </c>
      <c r="J35" s="137">
        <f t="shared" si="2"/>
        <v>33.6</v>
      </c>
      <c r="K35" s="129"/>
    </row>
    <row r="36" spans="1:11" s="122" customFormat="1" ht="15" customHeight="1">
      <c r="A36" s="298">
        <v>5</v>
      </c>
      <c r="B36" s="435" t="s">
        <v>1340</v>
      </c>
      <c r="C36" s="164" t="s">
        <v>236</v>
      </c>
      <c r="D36" s="165">
        <v>19</v>
      </c>
      <c r="E36" s="166">
        <v>25</v>
      </c>
      <c r="F36" s="167">
        <v>25</v>
      </c>
      <c r="G36" s="167">
        <v>26</v>
      </c>
      <c r="H36" s="137">
        <v>32.550000000000004</v>
      </c>
      <c r="I36" s="137">
        <v>32.550000000000004</v>
      </c>
      <c r="J36" s="137">
        <f t="shared" si="2"/>
        <v>32.550000000000004</v>
      </c>
      <c r="K36" s="129"/>
    </row>
    <row r="37" spans="1:11" s="122" customFormat="1" ht="15" customHeight="1">
      <c r="A37" s="298">
        <v>6</v>
      </c>
      <c r="B37" s="435" t="s">
        <v>1341</v>
      </c>
      <c r="C37" s="164" t="s">
        <v>236</v>
      </c>
      <c r="D37" s="165">
        <v>15</v>
      </c>
      <c r="E37" s="166">
        <v>25</v>
      </c>
      <c r="F37" s="167">
        <v>25</v>
      </c>
      <c r="G37" s="167">
        <v>26</v>
      </c>
      <c r="H37" s="137">
        <v>30.450000000000003</v>
      </c>
      <c r="I37" s="137">
        <v>30.450000000000003</v>
      </c>
      <c r="J37" s="137">
        <f t="shared" si="2"/>
        <v>30.450000000000003</v>
      </c>
      <c r="K37" s="129"/>
    </row>
    <row r="38" spans="1:11" s="122" customFormat="1" ht="15" customHeight="1">
      <c r="A38" s="298">
        <v>7</v>
      </c>
      <c r="B38" s="435" t="s">
        <v>1342</v>
      </c>
      <c r="C38" s="164" t="s">
        <v>236</v>
      </c>
      <c r="D38" s="165">
        <v>215</v>
      </c>
      <c r="E38" s="166">
        <v>215</v>
      </c>
      <c r="F38" s="167">
        <v>215</v>
      </c>
      <c r="G38" s="167">
        <v>223</v>
      </c>
      <c r="H38" s="137">
        <v>252</v>
      </c>
      <c r="I38" s="137">
        <v>252</v>
      </c>
      <c r="J38" s="137">
        <f t="shared" si="2"/>
        <v>252</v>
      </c>
      <c r="K38" s="129"/>
    </row>
    <row r="39" spans="1:11" s="122" customFormat="1" ht="15" customHeight="1">
      <c r="A39" s="298">
        <v>8</v>
      </c>
      <c r="B39" s="435" t="s">
        <v>1343</v>
      </c>
      <c r="C39" s="164" t="s">
        <v>236</v>
      </c>
      <c r="D39" s="165">
        <v>140</v>
      </c>
      <c r="E39" s="166">
        <v>200</v>
      </c>
      <c r="F39" s="167">
        <v>200</v>
      </c>
      <c r="G39" s="167">
        <v>207</v>
      </c>
      <c r="H39" s="137">
        <v>199.5</v>
      </c>
      <c r="I39" s="137">
        <v>199.5</v>
      </c>
      <c r="J39" s="137">
        <f t="shared" si="2"/>
        <v>199.5</v>
      </c>
      <c r="K39" s="129"/>
    </row>
    <row r="40" spans="1:11" s="122" customFormat="1" ht="15" customHeight="1">
      <c r="A40" s="298">
        <v>9</v>
      </c>
      <c r="B40" s="435" t="s">
        <v>1344</v>
      </c>
      <c r="C40" s="164" t="s">
        <v>236</v>
      </c>
      <c r="D40" s="165">
        <v>35</v>
      </c>
      <c r="E40" s="166">
        <v>40</v>
      </c>
      <c r="F40" s="167">
        <v>40</v>
      </c>
      <c r="G40" s="167">
        <v>41</v>
      </c>
      <c r="H40" s="137">
        <v>42</v>
      </c>
      <c r="I40" s="137">
        <v>42</v>
      </c>
      <c r="J40" s="137">
        <f t="shared" si="2"/>
        <v>42</v>
      </c>
      <c r="K40" s="129"/>
    </row>
    <row r="41" spans="1:11" s="122" customFormat="1" ht="15" customHeight="1">
      <c r="A41" s="298">
        <v>10</v>
      </c>
      <c r="B41" s="435" t="s">
        <v>1345</v>
      </c>
      <c r="C41" s="164" t="s">
        <v>236</v>
      </c>
      <c r="D41" s="165">
        <v>15</v>
      </c>
      <c r="E41" s="166">
        <v>25</v>
      </c>
      <c r="F41" s="167">
        <v>25</v>
      </c>
      <c r="G41" s="167">
        <v>26</v>
      </c>
      <c r="H41" s="137">
        <v>21</v>
      </c>
      <c r="I41" s="137">
        <v>21</v>
      </c>
      <c r="J41" s="137">
        <f t="shared" si="2"/>
        <v>21</v>
      </c>
      <c r="K41" s="129"/>
    </row>
    <row r="42" spans="1:11" s="122" customFormat="1" ht="15" customHeight="1">
      <c r="A42" s="298">
        <v>11</v>
      </c>
      <c r="B42" s="435" t="s">
        <v>1346</v>
      </c>
      <c r="C42" s="164" t="s">
        <v>236</v>
      </c>
      <c r="D42" s="165">
        <v>300</v>
      </c>
      <c r="E42" s="166">
        <v>400</v>
      </c>
      <c r="F42" s="167">
        <v>400</v>
      </c>
      <c r="G42" s="167">
        <v>400</v>
      </c>
      <c r="H42" s="137">
        <v>325.5</v>
      </c>
      <c r="I42" s="137">
        <v>325.5</v>
      </c>
      <c r="J42" s="137">
        <f t="shared" si="2"/>
        <v>325.5</v>
      </c>
      <c r="K42" s="129"/>
    </row>
    <row r="43" spans="1:11" s="122" customFormat="1" ht="15" customHeight="1">
      <c r="A43" s="298">
        <v>12</v>
      </c>
      <c r="B43" s="435" t="s">
        <v>1347</v>
      </c>
      <c r="C43" s="164" t="s">
        <v>236</v>
      </c>
      <c r="D43" s="165">
        <v>300</v>
      </c>
      <c r="E43" s="166">
        <v>375</v>
      </c>
      <c r="F43" s="167">
        <v>375</v>
      </c>
      <c r="G43" s="167">
        <v>375</v>
      </c>
      <c r="H43" s="137">
        <v>325.5</v>
      </c>
      <c r="I43" s="137">
        <v>325.5</v>
      </c>
      <c r="J43" s="137">
        <f t="shared" si="2"/>
        <v>325.5</v>
      </c>
      <c r="K43" s="129"/>
    </row>
    <row r="44" spans="1:11" s="122" customFormat="1" ht="15" customHeight="1">
      <c r="A44" s="298">
        <v>13</v>
      </c>
      <c r="B44" s="435" t="s">
        <v>1348</v>
      </c>
      <c r="C44" s="164" t="s">
        <v>236</v>
      </c>
      <c r="D44" s="165">
        <v>105</v>
      </c>
      <c r="E44" s="166">
        <v>125</v>
      </c>
      <c r="F44" s="167">
        <v>125</v>
      </c>
      <c r="G44" s="167">
        <v>125</v>
      </c>
      <c r="H44" s="137">
        <v>78.75</v>
      </c>
      <c r="I44" s="137">
        <v>78.75</v>
      </c>
      <c r="J44" s="137">
        <f t="shared" si="2"/>
        <v>78.75</v>
      </c>
      <c r="K44" s="129"/>
    </row>
    <row r="45" spans="1:11" s="122" customFormat="1" ht="15" customHeight="1">
      <c r="A45" s="298">
        <v>14</v>
      </c>
      <c r="B45" s="435" t="s">
        <v>1349</v>
      </c>
      <c r="C45" s="164" t="s">
        <v>236</v>
      </c>
      <c r="D45" s="165">
        <v>105</v>
      </c>
      <c r="E45" s="166">
        <v>125</v>
      </c>
      <c r="F45" s="167">
        <v>125</v>
      </c>
      <c r="G45" s="167">
        <v>125</v>
      </c>
      <c r="H45" s="137">
        <v>78.75</v>
      </c>
      <c r="I45" s="137">
        <v>78.75</v>
      </c>
      <c r="J45" s="137">
        <f t="shared" si="2"/>
        <v>78.75</v>
      </c>
      <c r="K45" s="129"/>
    </row>
    <row r="46" spans="1:11" s="122" customFormat="1" ht="15" customHeight="1">
      <c r="A46" s="298">
        <v>15</v>
      </c>
      <c r="B46" s="435" t="s">
        <v>1350</v>
      </c>
      <c r="C46" s="164" t="s">
        <v>236</v>
      </c>
      <c r="D46" s="165">
        <v>120</v>
      </c>
      <c r="E46" s="166">
        <v>120</v>
      </c>
      <c r="F46" s="167">
        <v>120</v>
      </c>
      <c r="G46" s="167">
        <v>120</v>
      </c>
      <c r="H46" s="137">
        <v>126</v>
      </c>
      <c r="I46" s="137">
        <v>126</v>
      </c>
      <c r="J46" s="137">
        <f t="shared" si="2"/>
        <v>126</v>
      </c>
      <c r="K46" s="129"/>
    </row>
    <row r="47" spans="1:11" s="122" customFormat="1" ht="15" customHeight="1">
      <c r="A47" s="298">
        <v>16</v>
      </c>
      <c r="B47" s="435" t="s">
        <v>1351</v>
      </c>
      <c r="C47" s="164" t="s">
        <v>236</v>
      </c>
      <c r="D47" s="165">
        <v>120</v>
      </c>
      <c r="E47" s="166">
        <v>120</v>
      </c>
      <c r="F47" s="167">
        <v>120</v>
      </c>
      <c r="G47" s="167">
        <v>120</v>
      </c>
      <c r="H47" s="137">
        <v>126</v>
      </c>
      <c r="I47" s="137">
        <v>126</v>
      </c>
      <c r="J47" s="137">
        <f t="shared" si="2"/>
        <v>126</v>
      </c>
      <c r="K47" s="129"/>
    </row>
    <row r="48" spans="1:11" s="122" customFormat="1" ht="15" customHeight="1">
      <c r="A48" s="298">
        <v>17</v>
      </c>
      <c r="B48" s="435" t="s">
        <v>1352</v>
      </c>
      <c r="C48" s="164" t="s">
        <v>236</v>
      </c>
      <c r="D48" s="165">
        <v>19</v>
      </c>
      <c r="E48" s="166">
        <v>25</v>
      </c>
      <c r="F48" s="167">
        <v>25</v>
      </c>
      <c r="G48" s="167">
        <v>25</v>
      </c>
      <c r="H48" s="137">
        <v>21</v>
      </c>
      <c r="I48" s="137">
        <v>21</v>
      </c>
      <c r="J48" s="137">
        <f t="shared" si="2"/>
        <v>21</v>
      </c>
      <c r="K48" s="129"/>
    </row>
    <row r="49" spans="1:11" s="122" customFormat="1" ht="15" customHeight="1">
      <c r="A49" s="298">
        <v>18</v>
      </c>
      <c r="B49" s="435" t="s">
        <v>1353</v>
      </c>
      <c r="C49" s="164"/>
      <c r="D49" s="165"/>
      <c r="E49" s="166"/>
      <c r="F49" s="167"/>
      <c r="G49" s="167"/>
      <c r="H49" s="137"/>
      <c r="I49" s="137"/>
      <c r="J49" s="137"/>
      <c r="K49" s="129"/>
    </row>
    <row r="50" spans="1:11" s="122" customFormat="1" ht="15" customHeight="1">
      <c r="A50" s="223" t="s">
        <v>1354</v>
      </c>
      <c r="B50" s="439" t="s">
        <v>1355</v>
      </c>
      <c r="C50" s="164" t="s">
        <v>236</v>
      </c>
      <c r="D50" s="165">
        <v>119</v>
      </c>
      <c r="E50" s="166">
        <v>200</v>
      </c>
      <c r="F50" s="167">
        <v>200</v>
      </c>
      <c r="G50" s="167">
        <v>200</v>
      </c>
      <c r="H50" s="137">
        <v>189</v>
      </c>
      <c r="I50" s="137">
        <v>189</v>
      </c>
      <c r="J50" s="137">
        <f t="shared" si="2"/>
        <v>189</v>
      </c>
      <c r="K50" s="129"/>
    </row>
    <row r="51" spans="1:11" s="122" customFormat="1" ht="15" customHeight="1">
      <c r="A51" s="223" t="s">
        <v>1356</v>
      </c>
      <c r="B51" s="439" t="s">
        <v>1357</v>
      </c>
      <c r="C51" s="164" t="s">
        <v>236</v>
      </c>
      <c r="D51" s="165">
        <v>425</v>
      </c>
      <c r="E51" s="166">
        <v>508</v>
      </c>
      <c r="F51" s="167">
        <v>508</v>
      </c>
      <c r="G51" s="167">
        <v>508</v>
      </c>
      <c r="H51" s="137">
        <v>210</v>
      </c>
      <c r="I51" s="137">
        <v>210</v>
      </c>
      <c r="J51" s="137">
        <f t="shared" si="2"/>
        <v>210</v>
      </c>
      <c r="K51" s="129"/>
    </row>
    <row r="52" spans="1:11" s="122" customFormat="1" ht="15" customHeight="1">
      <c r="A52" s="223" t="s">
        <v>1358</v>
      </c>
      <c r="B52" s="439" t="s">
        <v>1359</v>
      </c>
      <c r="C52" s="164" t="s">
        <v>236</v>
      </c>
      <c r="D52" s="165">
        <v>510</v>
      </c>
      <c r="E52" s="166">
        <v>640</v>
      </c>
      <c r="F52" s="167">
        <v>640</v>
      </c>
      <c r="G52" s="167">
        <v>640</v>
      </c>
      <c r="H52" s="137">
        <v>262.5</v>
      </c>
      <c r="I52" s="137">
        <v>262.5</v>
      </c>
      <c r="J52" s="137">
        <f t="shared" si="2"/>
        <v>262.5</v>
      </c>
      <c r="K52" s="129"/>
    </row>
    <row r="53" spans="1:11" s="122" customFormat="1" ht="15" customHeight="1">
      <c r="A53" s="223" t="s">
        <v>1360</v>
      </c>
      <c r="B53" s="439" t="s">
        <v>1361</v>
      </c>
      <c r="C53" s="164" t="s">
        <v>236</v>
      </c>
      <c r="D53" s="165">
        <v>560</v>
      </c>
      <c r="E53" s="166">
        <v>750</v>
      </c>
      <c r="F53" s="167">
        <v>750</v>
      </c>
      <c r="G53" s="167">
        <v>750</v>
      </c>
      <c r="H53" s="137">
        <v>735</v>
      </c>
      <c r="I53" s="137">
        <v>735</v>
      </c>
      <c r="J53" s="137">
        <f t="shared" si="2"/>
        <v>735</v>
      </c>
      <c r="K53" s="129"/>
    </row>
    <row r="54" spans="1:11" s="122" customFormat="1" ht="15" customHeight="1">
      <c r="A54" s="223" t="s">
        <v>1362</v>
      </c>
      <c r="B54" s="439" t="s">
        <v>1363</v>
      </c>
      <c r="C54" s="164" t="s">
        <v>236</v>
      </c>
      <c r="D54" s="165">
        <v>605</v>
      </c>
      <c r="E54" s="166">
        <v>865</v>
      </c>
      <c r="F54" s="167">
        <v>865</v>
      </c>
      <c r="G54" s="167">
        <v>865</v>
      </c>
      <c r="H54" s="137">
        <v>787.5</v>
      </c>
      <c r="I54" s="137">
        <v>787.5</v>
      </c>
      <c r="J54" s="137">
        <f t="shared" si="2"/>
        <v>787.5</v>
      </c>
      <c r="K54" s="129"/>
    </row>
    <row r="55" spans="1:11" s="122" customFormat="1" ht="15" customHeight="1">
      <c r="A55" s="223" t="s">
        <v>1364</v>
      </c>
      <c r="B55" s="439" t="s">
        <v>1365</v>
      </c>
      <c r="C55" s="164" t="s">
        <v>236</v>
      </c>
      <c r="D55" s="165">
        <v>90</v>
      </c>
      <c r="E55" s="166">
        <v>165</v>
      </c>
      <c r="F55" s="167">
        <v>165</v>
      </c>
      <c r="G55" s="167">
        <v>165</v>
      </c>
      <c r="H55" s="137">
        <v>199.5</v>
      </c>
      <c r="I55" s="137">
        <v>199.5</v>
      </c>
      <c r="J55" s="137">
        <f t="shared" si="2"/>
        <v>199.5</v>
      </c>
      <c r="K55" s="129"/>
    </row>
    <row r="56" spans="1:11" s="122" customFormat="1" ht="15" customHeight="1">
      <c r="A56" s="223" t="s">
        <v>1366</v>
      </c>
      <c r="B56" s="439" t="s">
        <v>1367</v>
      </c>
      <c r="C56" s="164" t="s">
        <v>236</v>
      </c>
      <c r="D56" s="165">
        <v>225</v>
      </c>
      <c r="E56" s="166">
        <v>225</v>
      </c>
      <c r="F56" s="167">
        <v>225</v>
      </c>
      <c r="G56" s="167">
        <v>225</v>
      </c>
      <c r="H56" s="137">
        <v>210</v>
      </c>
      <c r="I56" s="137">
        <v>210</v>
      </c>
      <c r="J56" s="137">
        <f t="shared" si="2"/>
        <v>210</v>
      </c>
      <c r="K56" s="129"/>
    </row>
    <row r="57" spans="1:11" s="122" customFormat="1" ht="15" customHeight="1">
      <c r="A57" s="298">
        <v>19</v>
      </c>
      <c r="B57" s="435" t="s">
        <v>1368</v>
      </c>
      <c r="C57" s="164" t="s">
        <v>236</v>
      </c>
      <c r="D57" s="165">
        <v>4</v>
      </c>
      <c r="E57" s="166">
        <v>4</v>
      </c>
      <c r="F57" s="167">
        <v>4</v>
      </c>
      <c r="G57" s="167">
        <v>4</v>
      </c>
      <c r="H57" s="137">
        <v>5.25</v>
      </c>
      <c r="I57" s="137">
        <v>5.25</v>
      </c>
      <c r="J57" s="137">
        <f t="shared" si="2"/>
        <v>5.25</v>
      </c>
      <c r="K57" s="129"/>
    </row>
    <row r="58" spans="1:11" s="122" customFormat="1" ht="15" customHeight="1">
      <c r="A58" s="298">
        <v>20</v>
      </c>
      <c r="B58" s="435" t="s">
        <v>1369</v>
      </c>
      <c r="C58" s="164" t="s">
        <v>236</v>
      </c>
      <c r="D58" s="165">
        <v>5</v>
      </c>
      <c r="E58" s="166">
        <v>6</v>
      </c>
      <c r="F58" s="167">
        <v>6</v>
      </c>
      <c r="G58" s="167">
        <v>6</v>
      </c>
      <c r="H58" s="137">
        <v>4.2</v>
      </c>
      <c r="I58" s="137">
        <v>4.2</v>
      </c>
      <c r="J58" s="137">
        <f t="shared" si="2"/>
        <v>4.2</v>
      </c>
      <c r="K58" s="129"/>
    </row>
    <row r="59" spans="1:11" s="122" customFormat="1" ht="15" customHeight="1">
      <c r="A59" s="298">
        <v>21</v>
      </c>
      <c r="B59" s="435" t="s">
        <v>719</v>
      </c>
      <c r="C59" s="164" t="s">
        <v>236</v>
      </c>
      <c r="D59" s="165">
        <v>5</v>
      </c>
      <c r="E59" s="166">
        <v>5</v>
      </c>
      <c r="F59" s="167">
        <v>5</v>
      </c>
      <c r="G59" s="167">
        <v>5</v>
      </c>
      <c r="H59" s="137">
        <v>5.25</v>
      </c>
      <c r="I59" s="137">
        <v>5.25</v>
      </c>
      <c r="J59" s="137">
        <f t="shared" si="2"/>
        <v>5.25</v>
      </c>
      <c r="K59" s="129"/>
    </row>
    <row r="60" spans="1:11" s="122" customFormat="1" ht="15" customHeight="1">
      <c r="A60" s="298">
        <v>22</v>
      </c>
      <c r="B60" s="435" t="s">
        <v>1370</v>
      </c>
      <c r="C60" s="164" t="s">
        <v>236</v>
      </c>
      <c r="D60" s="165">
        <v>8</v>
      </c>
      <c r="E60" s="166">
        <v>10</v>
      </c>
      <c r="F60" s="167">
        <v>10</v>
      </c>
      <c r="G60" s="167">
        <v>10</v>
      </c>
      <c r="H60" s="137">
        <v>10.5</v>
      </c>
      <c r="I60" s="137">
        <v>10.5</v>
      </c>
      <c r="J60" s="137">
        <f t="shared" si="2"/>
        <v>10.5</v>
      </c>
      <c r="K60" s="129"/>
    </row>
    <row r="61" spans="1:11" s="122" customFormat="1" ht="15" customHeight="1">
      <c r="A61" s="298">
        <v>23</v>
      </c>
      <c r="B61" s="435" t="s">
        <v>1371</v>
      </c>
      <c r="C61" s="164" t="s">
        <v>236</v>
      </c>
      <c r="D61" s="165">
        <v>18</v>
      </c>
      <c r="E61" s="166">
        <v>20</v>
      </c>
      <c r="F61" s="167">
        <v>20</v>
      </c>
      <c r="G61" s="167">
        <v>20</v>
      </c>
      <c r="H61" s="137">
        <v>21</v>
      </c>
      <c r="I61" s="137">
        <v>21</v>
      </c>
      <c r="J61" s="137">
        <f t="shared" si="2"/>
        <v>21</v>
      </c>
      <c r="K61" s="129"/>
    </row>
    <row r="62" spans="1:11" s="122" customFormat="1" ht="15" customHeight="1">
      <c r="A62" s="298">
        <v>24</v>
      </c>
      <c r="B62" s="435" t="s">
        <v>1372</v>
      </c>
      <c r="C62" s="164" t="s">
        <v>236</v>
      </c>
      <c r="D62" s="165">
        <v>2</v>
      </c>
      <c r="E62" s="166">
        <v>2</v>
      </c>
      <c r="F62" s="167">
        <v>2</v>
      </c>
      <c r="G62" s="167">
        <v>2</v>
      </c>
      <c r="H62" s="137">
        <v>1.05</v>
      </c>
      <c r="I62" s="137">
        <v>1.05</v>
      </c>
      <c r="J62" s="137">
        <f t="shared" si="2"/>
        <v>1.05</v>
      </c>
      <c r="K62" s="129"/>
    </row>
    <row r="63" spans="1:11" s="122" customFormat="1" ht="15" customHeight="1">
      <c r="A63" s="298">
        <v>25</v>
      </c>
      <c r="B63" s="435" t="s">
        <v>1373</v>
      </c>
      <c r="C63" s="164" t="s">
        <v>236</v>
      </c>
      <c r="D63" s="165"/>
      <c r="E63" s="166">
        <v>225</v>
      </c>
      <c r="F63" s="167">
        <v>225</v>
      </c>
      <c r="G63" s="167">
        <v>233</v>
      </c>
      <c r="H63" s="137">
        <v>236.25</v>
      </c>
      <c r="I63" s="137">
        <v>236.25</v>
      </c>
      <c r="J63" s="137">
        <f t="shared" si="2"/>
        <v>236.25</v>
      </c>
      <c r="K63" s="129"/>
    </row>
    <row r="64" spans="1:11" s="122" customFormat="1" ht="15" customHeight="1">
      <c r="A64" s="298">
        <v>26</v>
      </c>
      <c r="B64" s="435" t="s">
        <v>1374</v>
      </c>
      <c r="C64" s="164" t="s">
        <v>236</v>
      </c>
      <c r="D64" s="165">
        <v>20</v>
      </c>
      <c r="E64" s="166">
        <v>25</v>
      </c>
      <c r="F64" s="167">
        <v>25</v>
      </c>
      <c r="G64" s="167">
        <v>25</v>
      </c>
      <c r="H64" s="137">
        <v>26.25</v>
      </c>
      <c r="I64" s="137">
        <v>26.25</v>
      </c>
      <c r="J64" s="137">
        <f t="shared" si="2"/>
        <v>26.25</v>
      </c>
      <c r="K64" s="129"/>
    </row>
    <row r="65" spans="1:11" s="122" customFormat="1" ht="15" customHeight="1">
      <c r="A65" s="298">
        <v>27</v>
      </c>
      <c r="B65" s="435" t="s">
        <v>1375</v>
      </c>
      <c r="C65" s="164" t="s">
        <v>236</v>
      </c>
      <c r="D65" s="165">
        <v>20</v>
      </c>
      <c r="E65" s="166">
        <v>25</v>
      </c>
      <c r="F65" s="167">
        <v>25</v>
      </c>
      <c r="G65" s="167">
        <v>26</v>
      </c>
      <c r="H65" s="137">
        <v>37.800000000000004</v>
      </c>
      <c r="I65" s="137">
        <v>37.800000000000004</v>
      </c>
      <c r="J65" s="137">
        <f t="shared" si="2"/>
        <v>37.800000000000004</v>
      </c>
      <c r="K65" s="129"/>
    </row>
    <row r="66" spans="1:11" s="122" customFormat="1" ht="15" customHeight="1">
      <c r="A66" s="298">
        <v>28</v>
      </c>
      <c r="B66" s="435" t="s">
        <v>1376</v>
      </c>
      <c r="C66" s="164" t="s">
        <v>236</v>
      </c>
      <c r="D66" s="165">
        <v>23</v>
      </c>
      <c r="E66" s="166">
        <v>25</v>
      </c>
      <c r="F66" s="167">
        <v>25</v>
      </c>
      <c r="G66" s="167">
        <v>26</v>
      </c>
      <c r="H66" s="137">
        <v>57.75</v>
      </c>
      <c r="I66" s="137">
        <v>57.75</v>
      </c>
      <c r="J66" s="137">
        <f t="shared" si="2"/>
        <v>57.75</v>
      </c>
      <c r="K66" s="129"/>
    </row>
    <row r="67" spans="1:11" s="122" customFormat="1" ht="15" customHeight="1">
      <c r="A67" s="298">
        <v>29</v>
      </c>
      <c r="B67" s="435" t="s">
        <v>1377</v>
      </c>
      <c r="C67" s="164" t="s">
        <v>236</v>
      </c>
      <c r="D67" s="165">
        <v>82</v>
      </c>
      <c r="E67" s="166">
        <v>85</v>
      </c>
      <c r="F67" s="167">
        <v>85</v>
      </c>
      <c r="G67" s="167">
        <v>85</v>
      </c>
      <c r="H67" s="137">
        <v>89.25</v>
      </c>
      <c r="I67" s="137">
        <v>89.25</v>
      </c>
      <c r="J67" s="137">
        <f t="shared" si="2"/>
        <v>89.25</v>
      </c>
      <c r="K67" s="129"/>
    </row>
    <row r="68" spans="1:11" s="122" customFormat="1" ht="15" customHeight="1">
      <c r="A68" s="298">
        <v>30</v>
      </c>
      <c r="B68" s="435" t="s">
        <v>1378</v>
      </c>
      <c r="C68" s="164" t="s">
        <v>236</v>
      </c>
      <c r="D68" s="165">
        <v>46</v>
      </c>
      <c r="E68" s="166">
        <v>50</v>
      </c>
      <c r="F68" s="167">
        <v>50</v>
      </c>
      <c r="G68" s="167">
        <v>50</v>
      </c>
      <c r="H68" s="137">
        <v>52.5</v>
      </c>
      <c r="I68" s="137">
        <v>52.5</v>
      </c>
      <c r="J68" s="137">
        <f t="shared" si="2"/>
        <v>52.5</v>
      </c>
      <c r="K68" s="129"/>
    </row>
    <row r="69" spans="1:11" s="122" customFormat="1" ht="15" customHeight="1">
      <c r="A69" s="298">
        <v>31</v>
      </c>
      <c r="B69" s="435" t="s">
        <v>1379</v>
      </c>
      <c r="C69" s="164" t="s">
        <v>236</v>
      </c>
      <c r="D69" s="165">
        <v>50</v>
      </c>
      <c r="E69" s="166">
        <v>55</v>
      </c>
      <c r="F69" s="167">
        <v>55</v>
      </c>
      <c r="G69" s="167">
        <v>55</v>
      </c>
      <c r="H69" s="137">
        <v>57.75</v>
      </c>
      <c r="I69" s="137">
        <v>57.75</v>
      </c>
      <c r="J69" s="137">
        <f t="shared" si="2"/>
        <v>57.75</v>
      </c>
      <c r="K69" s="129"/>
    </row>
    <row r="70" spans="1:11" s="122" customFormat="1" ht="15" customHeight="1">
      <c r="A70" s="298">
        <v>32</v>
      </c>
      <c r="B70" s="435" t="s">
        <v>1380</v>
      </c>
      <c r="C70" s="164" t="s">
        <v>236</v>
      </c>
      <c r="D70" s="165">
        <v>70</v>
      </c>
      <c r="E70" s="166">
        <v>75</v>
      </c>
      <c r="F70" s="167">
        <v>75</v>
      </c>
      <c r="G70" s="167">
        <v>75</v>
      </c>
      <c r="H70" s="137">
        <v>78.75</v>
      </c>
      <c r="I70" s="137">
        <v>78.75</v>
      </c>
      <c r="J70" s="137">
        <f t="shared" si="2"/>
        <v>78.75</v>
      </c>
      <c r="K70" s="129"/>
    </row>
    <row r="71" spans="1:11" s="122" customFormat="1" ht="15" customHeight="1">
      <c r="A71" s="298">
        <v>33</v>
      </c>
      <c r="B71" s="435" t="s">
        <v>1381</v>
      </c>
      <c r="C71" s="164" t="s">
        <v>236</v>
      </c>
      <c r="D71" s="165">
        <v>90</v>
      </c>
      <c r="E71" s="166">
        <v>95</v>
      </c>
      <c r="F71" s="167">
        <v>95</v>
      </c>
      <c r="G71" s="167">
        <v>95</v>
      </c>
      <c r="H71" s="137">
        <v>99.75</v>
      </c>
      <c r="I71" s="137">
        <v>99.75</v>
      </c>
      <c r="J71" s="137">
        <f t="shared" si="2"/>
        <v>99.75</v>
      </c>
      <c r="K71" s="129"/>
    </row>
    <row r="72" spans="1:11" s="122" customFormat="1" ht="15" customHeight="1">
      <c r="A72" s="298">
        <v>34</v>
      </c>
      <c r="B72" s="435" t="s">
        <v>1382</v>
      </c>
      <c r="C72" s="164" t="s">
        <v>236</v>
      </c>
      <c r="D72" s="165">
        <v>80</v>
      </c>
      <c r="E72" s="166">
        <v>85</v>
      </c>
      <c r="F72" s="167">
        <v>85</v>
      </c>
      <c r="G72" s="167">
        <v>85</v>
      </c>
      <c r="H72" s="137">
        <v>89.25</v>
      </c>
      <c r="I72" s="137">
        <v>89.25</v>
      </c>
      <c r="J72" s="137">
        <f t="shared" si="2"/>
        <v>89.25</v>
      </c>
      <c r="K72" s="129"/>
    </row>
    <row r="73" spans="1:11" s="122" customFormat="1" ht="15" customHeight="1">
      <c r="A73" s="298">
        <v>35</v>
      </c>
      <c r="B73" s="435" t="s">
        <v>1383</v>
      </c>
      <c r="C73" s="164" t="s">
        <v>236</v>
      </c>
      <c r="D73" s="165">
        <v>90</v>
      </c>
      <c r="E73" s="166">
        <v>95</v>
      </c>
      <c r="F73" s="167">
        <v>95</v>
      </c>
      <c r="G73" s="167">
        <v>95</v>
      </c>
      <c r="H73" s="137">
        <v>99.75</v>
      </c>
      <c r="I73" s="137">
        <v>99.75</v>
      </c>
      <c r="J73" s="137">
        <f t="shared" si="2"/>
        <v>99.75</v>
      </c>
      <c r="K73" s="129"/>
    </row>
    <row r="74" spans="1:11" s="122" customFormat="1" ht="15" customHeight="1">
      <c r="A74" s="298">
        <v>36</v>
      </c>
      <c r="B74" s="440" t="s">
        <v>1384</v>
      </c>
      <c r="C74" s="164" t="s">
        <v>1385</v>
      </c>
      <c r="D74" s="165">
        <v>2200</v>
      </c>
      <c r="E74" s="166">
        <v>2400</v>
      </c>
      <c r="F74" s="167">
        <v>2400</v>
      </c>
      <c r="G74" s="167">
        <v>2400</v>
      </c>
      <c r="H74" s="137">
        <v>2625</v>
      </c>
      <c r="I74" s="137">
        <v>2625</v>
      </c>
      <c r="J74" s="137">
        <f t="shared" si="2"/>
        <v>2625</v>
      </c>
      <c r="K74" s="129"/>
    </row>
    <row r="75" spans="1:11" s="122" customFormat="1" ht="15" customHeight="1">
      <c r="A75" s="298">
        <v>37</v>
      </c>
      <c r="B75" s="435" t="s">
        <v>1386</v>
      </c>
      <c r="C75" s="164" t="s">
        <v>236</v>
      </c>
      <c r="D75" s="165">
        <v>1400</v>
      </c>
      <c r="E75" s="166">
        <v>1700</v>
      </c>
      <c r="F75" s="167">
        <v>1700</v>
      </c>
      <c r="G75" s="167">
        <v>1700</v>
      </c>
      <c r="H75" s="137">
        <v>1680</v>
      </c>
      <c r="I75" s="137">
        <v>1680</v>
      </c>
      <c r="J75" s="137">
        <f t="shared" si="2"/>
        <v>1680</v>
      </c>
      <c r="K75" s="129"/>
    </row>
    <row r="76" spans="1:11" s="122" customFormat="1" ht="15" customHeight="1">
      <c r="A76" s="298">
        <v>38</v>
      </c>
      <c r="B76" s="435" t="s">
        <v>1387</v>
      </c>
      <c r="C76" s="164" t="s">
        <v>236</v>
      </c>
      <c r="D76" s="165">
        <v>200</v>
      </c>
      <c r="E76" s="166">
        <v>250</v>
      </c>
      <c r="F76" s="167">
        <v>250</v>
      </c>
      <c r="G76" s="167">
        <v>250</v>
      </c>
      <c r="H76" s="137">
        <v>353.11500000000001</v>
      </c>
      <c r="I76" s="137">
        <v>353.11500000000001</v>
      </c>
      <c r="J76" s="137">
        <f t="shared" si="2"/>
        <v>353.11500000000001</v>
      </c>
      <c r="K76" s="129"/>
    </row>
    <row r="77" spans="1:11" s="122" customFormat="1" ht="15" customHeight="1">
      <c r="A77" s="298">
        <v>39</v>
      </c>
      <c r="B77" s="435" t="s">
        <v>1388</v>
      </c>
      <c r="C77" s="164" t="s">
        <v>236</v>
      </c>
      <c r="D77" s="165">
        <v>180</v>
      </c>
      <c r="E77" s="166">
        <v>250</v>
      </c>
      <c r="F77" s="167">
        <v>250</v>
      </c>
      <c r="G77" s="167">
        <v>250</v>
      </c>
      <c r="H77" s="137">
        <v>262.5</v>
      </c>
      <c r="I77" s="137">
        <v>262.5</v>
      </c>
      <c r="J77" s="137">
        <f t="shared" si="2"/>
        <v>262.5</v>
      </c>
      <c r="K77" s="129"/>
    </row>
    <row r="78" spans="1:11" s="122" customFormat="1" ht="15" customHeight="1">
      <c r="A78" s="298">
        <v>40</v>
      </c>
      <c r="B78" s="435" t="s">
        <v>1389</v>
      </c>
      <c r="C78" s="164" t="s">
        <v>236</v>
      </c>
      <c r="D78" s="165">
        <v>250</v>
      </c>
      <c r="E78" s="166">
        <v>325</v>
      </c>
      <c r="F78" s="167">
        <v>325</v>
      </c>
      <c r="G78" s="167">
        <v>325</v>
      </c>
      <c r="H78" s="137">
        <v>315</v>
      </c>
      <c r="I78" s="137">
        <v>315</v>
      </c>
      <c r="J78" s="137">
        <f t="shared" si="2"/>
        <v>315</v>
      </c>
      <c r="K78" s="129"/>
    </row>
    <row r="79" spans="1:11" s="122" customFormat="1" ht="15" customHeight="1">
      <c r="A79" s="298">
        <v>41</v>
      </c>
      <c r="B79" s="435" t="s">
        <v>1390</v>
      </c>
      <c r="C79" s="164" t="s">
        <v>236</v>
      </c>
      <c r="D79" s="165">
        <v>100</v>
      </c>
      <c r="E79" s="166">
        <v>130</v>
      </c>
      <c r="F79" s="167">
        <v>130</v>
      </c>
      <c r="G79" s="167">
        <v>130</v>
      </c>
      <c r="H79" s="137">
        <v>157.5</v>
      </c>
      <c r="I79" s="137">
        <v>157.5</v>
      </c>
      <c r="J79" s="137">
        <f t="shared" si="2"/>
        <v>157.5</v>
      </c>
      <c r="K79" s="129"/>
    </row>
    <row r="80" spans="1:11" s="122" customFormat="1" ht="15" customHeight="1">
      <c r="A80" s="298">
        <v>42</v>
      </c>
      <c r="B80" s="435" t="s">
        <v>1391</v>
      </c>
      <c r="C80" s="164" t="s">
        <v>236</v>
      </c>
      <c r="D80" s="165">
        <v>400</v>
      </c>
      <c r="E80" s="166">
        <v>650</v>
      </c>
      <c r="F80" s="167">
        <v>650</v>
      </c>
      <c r="G80" s="167">
        <v>650</v>
      </c>
      <c r="H80" s="137">
        <v>735</v>
      </c>
      <c r="I80" s="137">
        <v>735</v>
      </c>
      <c r="J80" s="137">
        <f t="shared" si="2"/>
        <v>735</v>
      </c>
      <c r="K80" s="129"/>
    </row>
    <row r="81" spans="1:11" s="122" customFormat="1" ht="15" customHeight="1">
      <c r="A81" s="298">
        <v>43</v>
      </c>
      <c r="B81" s="435" t="s">
        <v>1392</v>
      </c>
      <c r="C81" s="164" t="s">
        <v>236</v>
      </c>
      <c r="D81" s="165">
        <v>150</v>
      </c>
      <c r="E81" s="166">
        <v>225</v>
      </c>
      <c r="F81" s="167">
        <v>225</v>
      </c>
      <c r="G81" s="167">
        <v>225</v>
      </c>
      <c r="H81" s="137">
        <v>257.25</v>
      </c>
      <c r="I81" s="137">
        <v>257.25</v>
      </c>
      <c r="J81" s="137">
        <f t="shared" si="2"/>
        <v>257.25</v>
      </c>
      <c r="K81" s="129"/>
    </row>
    <row r="82" spans="1:11" s="122" customFormat="1" ht="15" customHeight="1">
      <c r="A82" s="298">
        <v>44</v>
      </c>
      <c r="B82" s="435" t="s">
        <v>1393</v>
      </c>
      <c r="C82" s="164" t="s">
        <v>520</v>
      </c>
      <c r="D82" s="165">
        <v>6</v>
      </c>
      <c r="E82" s="166">
        <v>6</v>
      </c>
      <c r="F82" s="167">
        <v>6</v>
      </c>
      <c r="G82" s="167">
        <v>6</v>
      </c>
      <c r="H82" s="137">
        <v>10.5</v>
      </c>
      <c r="I82" s="137">
        <v>10.5</v>
      </c>
      <c r="J82" s="137">
        <f t="shared" si="2"/>
        <v>10.5</v>
      </c>
      <c r="K82" s="129"/>
    </row>
    <row r="83" spans="1:11" s="122" customFormat="1" ht="15" customHeight="1">
      <c r="A83" s="298">
        <v>45</v>
      </c>
      <c r="B83" s="435" t="s">
        <v>1394</v>
      </c>
      <c r="C83" s="164" t="s">
        <v>1385</v>
      </c>
      <c r="D83" s="165"/>
      <c r="E83" s="166"/>
      <c r="F83" s="167"/>
      <c r="G83" s="167">
        <v>1100</v>
      </c>
      <c r="H83" s="137">
        <v>1155</v>
      </c>
      <c r="I83" s="137">
        <v>1155</v>
      </c>
      <c r="J83" s="137">
        <f t="shared" si="2"/>
        <v>1155</v>
      </c>
      <c r="K83" s="129"/>
    </row>
    <row r="84" spans="1:11" s="122" customFormat="1" ht="15" customHeight="1">
      <c r="A84" s="298">
        <v>46</v>
      </c>
      <c r="B84" s="435" t="s">
        <v>1395</v>
      </c>
      <c r="C84" s="164" t="s">
        <v>493</v>
      </c>
      <c r="D84" s="165"/>
      <c r="E84" s="166"/>
      <c r="F84" s="167"/>
      <c r="G84" s="167">
        <v>140</v>
      </c>
      <c r="H84" s="137">
        <v>147</v>
      </c>
      <c r="I84" s="137">
        <v>147</v>
      </c>
      <c r="J84" s="137">
        <f t="shared" si="2"/>
        <v>147</v>
      </c>
      <c r="K84" s="129"/>
    </row>
    <row r="85" spans="1:11" s="122" customFormat="1" ht="15" customHeight="1">
      <c r="A85" s="298">
        <v>47</v>
      </c>
      <c r="B85" s="441" t="s">
        <v>1396</v>
      </c>
      <c r="C85" s="164"/>
      <c r="D85" s="165"/>
      <c r="E85" s="166"/>
      <c r="F85" s="167"/>
      <c r="G85" s="167"/>
      <c r="H85" s="137"/>
      <c r="I85" s="137"/>
      <c r="J85" s="137"/>
      <c r="K85" s="129"/>
    </row>
    <row r="86" spans="1:11" s="122" customFormat="1" ht="15" customHeight="1">
      <c r="A86" s="298" t="s">
        <v>1397</v>
      </c>
      <c r="B86" s="442" t="s">
        <v>1398</v>
      </c>
      <c r="C86" s="164" t="s">
        <v>1399</v>
      </c>
      <c r="D86" s="165"/>
      <c r="E86" s="166"/>
      <c r="F86" s="167"/>
      <c r="G86" s="167"/>
      <c r="H86" s="137">
        <v>30000</v>
      </c>
      <c r="I86" s="137">
        <v>30000</v>
      </c>
      <c r="J86" s="137">
        <f t="shared" ref="J86:J112" si="3">I86</f>
        <v>30000</v>
      </c>
      <c r="K86" s="129"/>
    </row>
    <row r="87" spans="1:11" s="122" customFormat="1" ht="15" customHeight="1">
      <c r="A87" s="298" t="s">
        <v>1400</v>
      </c>
      <c r="B87" s="442" t="s">
        <v>1401</v>
      </c>
      <c r="C87" s="164" t="s">
        <v>1399</v>
      </c>
      <c r="D87" s="165"/>
      <c r="E87" s="166"/>
      <c r="F87" s="167"/>
      <c r="G87" s="167"/>
      <c r="H87" s="137">
        <v>55000</v>
      </c>
      <c r="I87" s="137">
        <v>55000</v>
      </c>
      <c r="J87" s="137">
        <f t="shared" si="3"/>
        <v>55000</v>
      </c>
      <c r="K87" s="129"/>
    </row>
    <row r="88" spans="1:11" s="122" customFormat="1" ht="15" customHeight="1">
      <c r="A88" s="298" t="s">
        <v>1402</v>
      </c>
      <c r="B88" s="442" t="s">
        <v>1403</v>
      </c>
      <c r="C88" s="164" t="s">
        <v>1399</v>
      </c>
      <c r="D88" s="165"/>
      <c r="E88" s="166"/>
      <c r="F88" s="167"/>
      <c r="G88" s="167"/>
      <c r="H88" s="137">
        <v>89000</v>
      </c>
      <c r="I88" s="137">
        <v>89000</v>
      </c>
      <c r="J88" s="137">
        <f t="shared" si="3"/>
        <v>89000</v>
      </c>
      <c r="K88" s="129"/>
    </row>
    <row r="89" spans="1:11" s="122" customFormat="1" ht="15" customHeight="1">
      <c r="A89" s="298">
        <v>48</v>
      </c>
      <c r="B89" s="442" t="s">
        <v>1404</v>
      </c>
      <c r="C89" s="164" t="s">
        <v>1385</v>
      </c>
      <c r="D89" s="165"/>
      <c r="E89" s="166"/>
      <c r="F89" s="167"/>
      <c r="G89" s="167">
        <v>132.75</v>
      </c>
      <c r="H89" s="137">
        <v>141.75</v>
      </c>
      <c r="I89" s="137">
        <v>141.75</v>
      </c>
      <c r="J89" s="137">
        <f t="shared" si="3"/>
        <v>141.75</v>
      </c>
      <c r="K89" s="129"/>
    </row>
    <row r="90" spans="1:11" s="122" customFormat="1" ht="15" customHeight="1">
      <c r="A90" s="298">
        <v>49</v>
      </c>
      <c r="B90" s="442" t="s">
        <v>1405</v>
      </c>
      <c r="C90" s="164" t="s">
        <v>236</v>
      </c>
      <c r="D90" s="165"/>
      <c r="E90" s="166"/>
      <c r="F90" s="167"/>
      <c r="G90" s="167">
        <v>88.85</v>
      </c>
      <c r="H90" s="137">
        <v>94.5</v>
      </c>
      <c r="I90" s="137">
        <v>94.5</v>
      </c>
      <c r="J90" s="137">
        <f t="shared" si="3"/>
        <v>94.5</v>
      </c>
      <c r="K90" s="129"/>
    </row>
    <row r="91" spans="1:11" s="122" customFormat="1" ht="15" customHeight="1">
      <c r="A91" s="298">
        <v>50</v>
      </c>
      <c r="B91" s="442" t="s">
        <v>1406</v>
      </c>
      <c r="C91" s="164" t="s">
        <v>493</v>
      </c>
      <c r="D91" s="165"/>
      <c r="E91" s="166"/>
      <c r="F91" s="167"/>
      <c r="G91" s="167">
        <v>707.85</v>
      </c>
      <c r="H91" s="137">
        <v>745.5</v>
      </c>
      <c r="I91" s="137">
        <v>745.5</v>
      </c>
      <c r="J91" s="137">
        <f t="shared" si="3"/>
        <v>745.5</v>
      </c>
      <c r="K91" s="129"/>
    </row>
    <row r="92" spans="1:11" s="122" customFormat="1" ht="15" customHeight="1">
      <c r="A92" s="298">
        <v>51</v>
      </c>
      <c r="B92" s="443" t="s">
        <v>1407</v>
      </c>
      <c r="C92" s="164" t="s">
        <v>236</v>
      </c>
      <c r="D92" s="165"/>
      <c r="E92" s="166"/>
      <c r="F92" s="167"/>
      <c r="G92" s="167">
        <v>1637.25</v>
      </c>
      <c r="H92" s="137">
        <v>2600</v>
      </c>
      <c r="I92" s="137">
        <v>2600</v>
      </c>
      <c r="J92" s="137">
        <f t="shared" si="3"/>
        <v>2600</v>
      </c>
      <c r="K92" s="129"/>
    </row>
    <row r="93" spans="1:11" s="122" customFormat="1" ht="15" customHeight="1">
      <c r="A93" s="298">
        <v>52</v>
      </c>
      <c r="B93" s="442" t="s">
        <v>1408</v>
      </c>
      <c r="C93" s="164" t="s">
        <v>1399</v>
      </c>
      <c r="D93" s="165"/>
      <c r="E93" s="166"/>
      <c r="F93" s="167"/>
      <c r="G93" s="167">
        <v>58401.7</v>
      </c>
      <c r="H93" s="137">
        <v>45000</v>
      </c>
      <c r="I93" s="137">
        <v>45000</v>
      </c>
      <c r="J93" s="137">
        <f t="shared" si="3"/>
        <v>45000</v>
      </c>
      <c r="K93" s="129"/>
    </row>
    <row r="94" spans="1:11" s="122" customFormat="1" ht="15" customHeight="1">
      <c r="A94" s="298">
        <v>53</v>
      </c>
      <c r="B94" s="442" t="s">
        <v>1409</v>
      </c>
      <c r="C94" s="164" t="s">
        <v>1385</v>
      </c>
      <c r="D94" s="165"/>
      <c r="E94" s="166"/>
      <c r="F94" s="167"/>
      <c r="G94" s="167">
        <v>619.5</v>
      </c>
      <c r="H94" s="137">
        <v>1200</v>
      </c>
      <c r="I94" s="137">
        <v>1200</v>
      </c>
      <c r="J94" s="137">
        <f t="shared" si="3"/>
        <v>1200</v>
      </c>
      <c r="K94" s="129"/>
    </row>
    <row r="95" spans="1:11" s="122" customFormat="1" ht="15" customHeight="1">
      <c r="A95" s="298">
        <v>54</v>
      </c>
      <c r="B95" s="435" t="s">
        <v>1410</v>
      </c>
      <c r="C95" s="164" t="s">
        <v>1411</v>
      </c>
      <c r="D95" s="165">
        <v>870</v>
      </c>
      <c r="E95" s="166">
        <v>870</v>
      </c>
      <c r="F95" s="167">
        <v>940</v>
      </c>
      <c r="G95" s="167">
        <v>940</v>
      </c>
      <c r="H95" s="137">
        <v>1050</v>
      </c>
      <c r="I95" s="137">
        <v>1050</v>
      </c>
      <c r="J95" s="137">
        <f t="shared" si="3"/>
        <v>1050</v>
      </c>
      <c r="K95" s="129"/>
    </row>
    <row r="96" spans="1:11" s="122" customFormat="1" ht="45.75" customHeight="1">
      <c r="A96" s="444">
        <v>55</v>
      </c>
      <c r="B96" s="445" t="s">
        <v>1412</v>
      </c>
      <c r="C96" s="164"/>
      <c r="D96" s="165"/>
      <c r="E96" s="166"/>
      <c r="F96" s="167"/>
      <c r="G96" s="167"/>
      <c r="H96" s="137"/>
      <c r="I96" s="137"/>
      <c r="J96" s="137"/>
      <c r="K96" s="129"/>
    </row>
    <row r="97" spans="1:11" s="122" customFormat="1" ht="15.75">
      <c r="A97" s="446" t="s">
        <v>1413</v>
      </c>
      <c r="B97" s="440" t="s">
        <v>1414</v>
      </c>
      <c r="C97" s="164" t="s">
        <v>1415</v>
      </c>
      <c r="D97" s="165">
        <v>50</v>
      </c>
      <c r="E97" s="166">
        <v>50</v>
      </c>
      <c r="F97" s="167">
        <v>50</v>
      </c>
      <c r="G97" s="167">
        <v>50</v>
      </c>
      <c r="H97" s="137">
        <v>47.25</v>
      </c>
      <c r="I97" s="137">
        <v>47.25</v>
      </c>
      <c r="J97" s="137">
        <f t="shared" si="3"/>
        <v>47.25</v>
      </c>
      <c r="K97" s="129"/>
    </row>
    <row r="98" spans="1:11" s="122" customFormat="1" ht="15" customHeight="1">
      <c r="A98" s="446" t="s">
        <v>1416</v>
      </c>
      <c r="B98" s="440" t="s">
        <v>1417</v>
      </c>
      <c r="C98" s="164" t="s">
        <v>1415</v>
      </c>
      <c r="D98" s="165">
        <v>35</v>
      </c>
      <c r="E98" s="166">
        <v>40</v>
      </c>
      <c r="F98" s="167">
        <v>40</v>
      </c>
      <c r="G98" s="167">
        <v>40</v>
      </c>
      <c r="H98" s="137">
        <v>36.75</v>
      </c>
      <c r="I98" s="137">
        <v>36.75</v>
      </c>
      <c r="J98" s="137">
        <f t="shared" si="3"/>
        <v>36.75</v>
      </c>
      <c r="K98" s="129"/>
    </row>
    <row r="99" spans="1:11" s="122" customFormat="1" ht="15" customHeight="1">
      <c r="A99" s="446" t="s">
        <v>1418</v>
      </c>
      <c r="B99" s="440" t="s">
        <v>1419</v>
      </c>
      <c r="C99" s="164" t="s">
        <v>1415</v>
      </c>
      <c r="D99" s="165">
        <v>255</v>
      </c>
      <c r="E99" s="166">
        <v>400</v>
      </c>
      <c r="F99" s="167">
        <v>440</v>
      </c>
      <c r="G99" s="167">
        <v>440</v>
      </c>
      <c r="H99" s="137">
        <v>588</v>
      </c>
      <c r="I99" s="137">
        <v>588</v>
      </c>
      <c r="J99" s="137">
        <f t="shared" si="3"/>
        <v>588</v>
      </c>
      <c r="K99" s="129"/>
    </row>
    <row r="100" spans="1:11" s="122" customFormat="1" ht="15" customHeight="1">
      <c r="A100" s="446" t="s">
        <v>1420</v>
      </c>
      <c r="B100" s="440" t="s">
        <v>1421</v>
      </c>
      <c r="C100" s="164" t="s">
        <v>1415</v>
      </c>
      <c r="D100" s="165">
        <v>230</v>
      </c>
      <c r="E100" s="166">
        <v>340</v>
      </c>
      <c r="F100" s="167">
        <v>375</v>
      </c>
      <c r="G100" s="167">
        <v>375</v>
      </c>
      <c r="H100" s="137">
        <v>504</v>
      </c>
      <c r="I100" s="137">
        <v>504</v>
      </c>
      <c r="J100" s="137">
        <f t="shared" si="3"/>
        <v>504</v>
      </c>
      <c r="K100" s="129"/>
    </row>
    <row r="101" spans="1:11" s="122" customFormat="1" ht="15" customHeight="1">
      <c r="A101" s="446" t="s">
        <v>1422</v>
      </c>
      <c r="B101" s="440" t="s">
        <v>1423</v>
      </c>
      <c r="C101" s="164" t="s">
        <v>520</v>
      </c>
      <c r="D101" s="165">
        <v>18</v>
      </c>
      <c r="E101" s="166">
        <v>20</v>
      </c>
      <c r="F101" s="167">
        <v>20</v>
      </c>
      <c r="G101" s="167">
        <v>23</v>
      </c>
      <c r="H101" s="137">
        <v>26.25</v>
      </c>
      <c r="I101" s="137">
        <v>26.25</v>
      </c>
      <c r="J101" s="137">
        <f t="shared" si="3"/>
        <v>26.25</v>
      </c>
      <c r="K101" s="129"/>
    </row>
    <row r="102" spans="1:11" s="122" customFormat="1" ht="15" customHeight="1">
      <c r="A102" s="447">
        <v>56</v>
      </c>
      <c r="B102" s="448" t="s">
        <v>1424</v>
      </c>
      <c r="C102" s="449"/>
      <c r="D102" s="310"/>
      <c r="E102" s="166"/>
      <c r="F102" s="167"/>
      <c r="G102" s="167"/>
      <c r="H102" s="137"/>
      <c r="I102" s="137"/>
      <c r="J102" s="137"/>
      <c r="K102" s="129"/>
    </row>
    <row r="103" spans="1:11" s="122" customFormat="1" ht="15" customHeight="1">
      <c r="A103" s="223" t="s">
        <v>1425</v>
      </c>
      <c r="B103" s="450" t="s">
        <v>1426</v>
      </c>
      <c r="C103" s="449" t="s">
        <v>809</v>
      </c>
      <c r="D103" s="310"/>
      <c r="E103" s="166">
        <v>4325</v>
      </c>
      <c r="F103" s="167">
        <v>4550</v>
      </c>
      <c r="G103" s="167">
        <v>4600</v>
      </c>
      <c r="H103" s="137">
        <v>6641.25</v>
      </c>
      <c r="I103" s="137">
        <v>7000</v>
      </c>
      <c r="J103" s="137">
        <f t="shared" si="3"/>
        <v>7000</v>
      </c>
      <c r="K103" s="129"/>
    </row>
    <row r="104" spans="1:11" s="122" customFormat="1" ht="15" customHeight="1">
      <c r="A104" s="223" t="s">
        <v>1427</v>
      </c>
      <c r="B104" s="450" t="s">
        <v>1428</v>
      </c>
      <c r="C104" s="449" t="s">
        <v>809</v>
      </c>
      <c r="D104" s="310"/>
      <c r="E104" s="166">
        <v>4750</v>
      </c>
      <c r="F104" s="167">
        <v>5000</v>
      </c>
      <c r="G104" s="167">
        <v>5000</v>
      </c>
      <c r="H104" s="137">
        <v>7376.25</v>
      </c>
      <c r="I104" s="137">
        <v>7500</v>
      </c>
      <c r="J104" s="137">
        <f t="shared" si="3"/>
        <v>7500</v>
      </c>
      <c r="K104" s="129"/>
    </row>
    <row r="105" spans="1:11" s="122" customFormat="1" ht="15" customHeight="1">
      <c r="A105" s="223" t="s">
        <v>1429</v>
      </c>
      <c r="B105" s="450" t="s">
        <v>1430</v>
      </c>
      <c r="C105" s="449" t="s">
        <v>809</v>
      </c>
      <c r="D105" s="310"/>
      <c r="E105" s="166">
        <v>9500</v>
      </c>
      <c r="F105" s="167">
        <v>9975</v>
      </c>
      <c r="G105" s="167">
        <v>9900</v>
      </c>
      <c r="H105" s="137">
        <v>14647.5</v>
      </c>
      <c r="I105" s="137">
        <v>14000</v>
      </c>
      <c r="J105" s="137">
        <f t="shared" si="3"/>
        <v>14000</v>
      </c>
      <c r="K105" s="129"/>
    </row>
    <row r="106" spans="1:11" s="122" customFormat="1" ht="15" customHeight="1">
      <c r="A106" s="298">
        <v>57</v>
      </c>
      <c r="B106" s="451" t="s">
        <v>1431</v>
      </c>
      <c r="C106" s="452"/>
      <c r="D106" s="453"/>
      <c r="E106" s="166"/>
      <c r="F106" s="166"/>
      <c r="G106" s="166"/>
      <c r="H106" s="137"/>
      <c r="I106" s="137"/>
      <c r="J106" s="137">
        <f t="shared" si="3"/>
        <v>0</v>
      </c>
      <c r="K106" s="129"/>
    </row>
    <row r="107" spans="1:11" s="122" customFormat="1" ht="23.25" customHeight="1">
      <c r="A107" s="223" t="s">
        <v>1432</v>
      </c>
      <c r="B107" s="454" t="s">
        <v>1433</v>
      </c>
      <c r="C107" s="452"/>
      <c r="D107" s="453"/>
      <c r="E107" s="166"/>
      <c r="F107" s="166"/>
      <c r="G107" s="166"/>
      <c r="H107" s="137"/>
      <c r="I107" s="137"/>
      <c r="J107" s="137"/>
      <c r="K107" s="129"/>
    </row>
    <row r="108" spans="1:11" s="122" customFormat="1" ht="20.25" customHeight="1">
      <c r="A108" s="223" t="s">
        <v>1434</v>
      </c>
      <c r="B108" s="455" t="s">
        <v>1435</v>
      </c>
      <c r="C108" s="452" t="s">
        <v>1385</v>
      </c>
      <c r="D108" s="453"/>
      <c r="E108" s="173"/>
      <c r="F108" s="173"/>
      <c r="G108" s="173"/>
      <c r="H108" s="137">
        <v>261400</v>
      </c>
      <c r="I108" s="137">
        <v>261400</v>
      </c>
      <c r="J108" s="137">
        <f t="shared" si="3"/>
        <v>261400</v>
      </c>
      <c r="K108" s="129"/>
    </row>
    <row r="109" spans="1:11" s="122" customFormat="1" ht="15" customHeight="1">
      <c r="A109" s="223" t="s">
        <v>1436</v>
      </c>
      <c r="B109" s="455" t="s">
        <v>1437</v>
      </c>
      <c r="C109" s="452" t="s">
        <v>1385</v>
      </c>
      <c r="D109" s="453"/>
      <c r="E109" s="173"/>
      <c r="F109" s="173"/>
      <c r="G109" s="173"/>
      <c r="H109" s="137">
        <v>373000</v>
      </c>
      <c r="I109" s="137">
        <v>373000</v>
      </c>
      <c r="J109" s="137">
        <f t="shared" si="3"/>
        <v>373000</v>
      </c>
      <c r="K109" s="129"/>
    </row>
    <row r="110" spans="1:11" s="122" customFormat="1" ht="15" customHeight="1">
      <c r="A110" s="223" t="s">
        <v>1438</v>
      </c>
      <c r="B110" s="455" t="s">
        <v>1439</v>
      </c>
      <c r="C110" s="452" t="s">
        <v>1385</v>
      </c>
      <c r="D110" s="453"/>
      <c r="E110" s="173"/>
      <c r="F110" s="173"/>
      <c r="G110" s="173"/>
      <c r="H110" s="137">
        <v>590600</v>
      </c>
      <c r="I110" s="137">
        <v>590600</v>
      </c>
      <c r="J110" s="137">
        <f t="shared" si="3"/>
        <v>590600</v>
      </c>
      <c r="K110" s="129"/>
    </row>
    <row r="111" spans="1:11" s="122" customFormat="1" ht="15" customHeight="1">
      <c r="A111" s="223" t="s">
        <v>1440</v>
      </c>
      <c r="B111" s="455" t="s">
        <v>1441</v>
      </c>
      <c r="C111" s="452" t="s">
        <v>1385</v>
      </c>
      <c r="D111" s="453"/>
      <c r="E111" s="173"/>
      <c r="F111" s="174"/>
      <c r="G111" s="174"/>
      <c r="H111" s="137">
        <v>800000</v>
      </c>
      <c r="I111" s="137">
        <v>800000</v>
      </c>
      <c r="J111" s="137">
        <f t="shared" si="3"/>
        <v>800000</v>
      </c>
      <c r="K111" s="129"/>
    </row>
    <row r="112" spans="1:11" s="122" customFormat="1" ht="15" customHeight="1">
      <c r="A112" s="223" t="s">
        <v>1442</v>
      </c>
      <c r="B112" s="455" t="s">
        <v>1443</v>
      </c>
      <c r="C112" s="452" t="s">
        <v>1385</v>
      </c>
      <c r="D112" s="453"/>
      <c r="E112" s="173"/>
      <c r="F112" s="174"/>
      <c r="G112" s="174"/>
      <c r="H112" s="137">
        <v>1023900</v>
      </c>
      <c r="I112" s="137">
        <v>1023900</v>
      </c>
      <c r="J112" s="137">
        <f t="shared" si="3"/>
        <v>1023900</v>
      </c>
      <c r="K112" s="129"/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4.14062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10" width="12.85546875" style="212" customWidth="1"/>
    <col min="11" max="11" width="7.28515625" style="48" customWidth="1"/>
    <col min="12" max="12" width="9.140625" style="48"/>
    <col min="13" max="13" width="10.85546875" style="48" customWidth="1"/>
    <col min="14" max="14" width="9.85546875" style="48" bestFit="1" customWidth="1"/>
    <col min="15" max="16384" width="9.140625" style="48"/>
  </cols>
  <sheetData>
    <row r="1" spans="1:11" ht="25.5" thickBot="1">
      <c r="A1" s="847" t="s">
        <v>1444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27.7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1" ht="57.7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429" t="s">
        <v>2047</v>
      </c>
      <c r="I3" s="630" t="s">
        <v>2123</v>
      </c>
      <c r="J3" s="630" t="s">
        <v>2137</v>
      </c>
      <c r="K3" s="859"/>
    </row>
    <row r="4" spans="1:11" s="122" customFormat="1" ht="15" customHeight="1">
      <c r="A4" s="611"/>
      <c r="B4" s="456" t="s">
        <v>1445</v>
      </c>
      <c r="C4" s="457"/>
      <c r="D4" s="458"/>
      <c r="E4" s="459"/>
      <c r="F4" s="459"/>
      <c r="G4" s="459"/>
      <c r="H4" s="459"/>
      <c r="I4" s="650"/>
      <c r="J4" s="650"/>
      <c r="K4" s="559"/>
    </row>
    <row r="5" spans="1:11" s="122" customFormat="1" ht="15" customHeight="1">
      <c r="A5" s="460" t="s">
        <v>1446</v>
      </c>
      <c r="B5" s="448" t="s">
        <v>1447</v>
      </c>
      <c r="C5" s="452"/>
      <c r="D5" s="453"/>
      <c r="E5" s="173"/>
      <c r="F5" s="173"/>
      <c r="G5" s="173"/>
      <c r="H5" s="173"/>
      <c r="I5" s="174"/>
      <c r="J5" s="174"/>
      <c r="K5" s="461"/>
    </row>
    <row r="6" spans="1:11" s="122" customFormat="1" ht="15" customHeight="1">
      <c r="A6" s="462">
        <v>1</v>
      </c>
      <c r="B6" s="455" t="s">
        <v>1448</v>
      </c>
      <c r="C6" s="452"/>
      <c r="D6" s="453"/>
      <c r="E6" s="173"/>
      <c r="F6" s="173"/>
      <c r="G6" s="173"/>
      <c r="H6" s="173"/>
      <c r="I6" s="174"/>
      <c r="J6" s="174"/>
      <c r="K6" s="461"/>
    </row>
    <row r="7" spans="1:11" s="122" customFormat="1" ht="15" customHeight="1">
      <c r="A7" s="463" t="s">
        <v>362</v>
      </c>
      <c r="B7" s="455" t="s">
        <v>1449</v>
      </c>
      <c r="C7" s="452" t="s">
        <v>282</v>
      </c>
      <c r="D7" s="453"/>
      <c r="E7" s="173"/>
      <c r="F7" s="173"/>
      <c r="G7" s="173"/>
      <c r="H7" s="173">
        <v>17700</v>
      </c>
      <c r="I7" s="174">
        <v>17700</v>
      </c>
      <c r="J7" s="174">
        <f>I7</f>
        <v>17700</v>
      </c>
      <c r="K7" s="129"/>
    </row>
    <row r="8" spans="1:11" s="122" customFormat="1" ht="15" customHeight="1">
      <c r="A8" s="463" t="s">
        <v>368</v>
      </c>
      <c r="B8" s="455" t="s">
        <v>1450</v>
      </c>
      <c r="C8" s="452" t="s">
        <v>1385</v>
      </c>
      <c r="D8" s="453"/>
      <c r="E8" s="173"/>
      <c r="F8" s="173"/>
      <c r="G8" s="173"/>
      <c r="H8" s="173">
        <v>10100</v>
      </c>
      <c r="I8" s="174">
        <v>10100</v>
      </c>
      <c r="J8" s="174">
        <f t="shared" ref="J8:J26" si="0">I8</f>
        <v>10100</v>
      </c>
      <c r="K8" s="129"/>
    </row>
    <row r="9" spans="1:11" s="122" customFormat="1" ht="15" customHeight="1">
      <c r="A9" s="462">
        <v>2</v>
      </c>
      <c r="B9" s="464" t="s">
        <v>1451</v>
      </c>
      <c r="C9" s="452"/>
      <c r="D9" s="453"/>
      <c r="E9" s="173"/>
      <c r="F9" s="173"/>
      <c r="G9" s="173"/>
      <c r="H9" s="173"/>
      <c r="I9" s="174"/>
      <c r="J9" s="174"/>
      <c r="K9" s="129"/>
    </row>
    <row r="10" spans="1:11" s="122" customFormat="1" ht="15" customHeight="1">
      <c r="A10" s="465" t="s">
        <v>396</v>
      </c>
      <c r="B10" s="455" t="s">
        <v>1452</v>
      </c>
      <c r="C10" s="452" t="s">
        <v>743</v>
      </c>
      <c r="D10" s="453"/>
      <c r="E10" s="173"/>
      <c r="F10" s="173"/>
      <c r="G10" s="173"/>
      <c r="H10" s="173">
        <v>3350</v>
      </c>
      <c r="I10" s="174">
        <v>3350</v>
      </c>
      <c r="J10" s="174">
        <f t="shared" si="0"/>
        <v>3350</v>
      </c>
      <c r="K10" s="129"/>
    </row>
    <row r="11" spans="1:11" s="122" customFormat="1" ht="15" customHeight="1">
      <c r="A11" s="462">
        <v>3</v>
      </c>
      <c r="B11" s="464" t="s">
        <v>1453</v>
      </c>
      <c r="C11" s="452"/>
      <c r="D11" s="453"/>
      <c r="E11" s="173"/>
      <c r="F11" s="173"/>
      <c r="G11" s="173"/>
      <c r="H11" s="173"/>
      <c r="I11" s="174"/>
      <c r="J11" s="174"/>
      <c r="K11" s="129"/>
    </row>
    <row r="12" spans="1:11" s="122" customFormat="1" ht="24">
      <c r="A12" s="463" t="s">
        <v>496</v>
      </c>
      <c r="B12" s="466" t="s">
        <v>1454</v>
      </c>
      <c r="C12" s="452" t="s">
        <v>1385</v>
      </c>
      <c r="D12" s="453"/>
      <c r="E12" s="173"/>
      <c r="F12" s="173"/>
      <c r="G12" s="173"/>
      <c r="H12" s="173">
        <v>300000</v>
      </c>
      <c r="I12" s="174">
        <v>300000</v>
      </c>
      <c r="J12" s="174">
        <f t="shared" si="0"/>
        <v>300000</v>
      </c>
      <c r="K12" s="129"/>
    </row>
    <row r="13" spans="1:11" s="122" customFormat="1" ht="15" customHeight="1">
      <c r="A13" s="467" t="s">
        <v>134</v>
      </c>
      <c r="B13" s="468" t="s">
        <v>1455</v>
      </c>
      <c r="C13" s="452"/>
      <c r="D13" s="453"/>
      <c r="E13" s="173"/>
      <c r="F13" s="173"/>
      <c r="G13" s="173"/>
      <c r="H13" s="173"/>
      <c r="I13" s="174"/>
      <c r="J13" s="174"/>
      <c r="K13" s="129"/>
    </row>
    <row r="14" spans="1:11" s="122" customFormat="1" ht="15" customHeight="1">
      <c r="A14" s="462">
        <v>1</v>
      </c>
      <c r="B14" s="464" t="s">
        <v>1456</v>
      </c>
      <c r="C14" s="452"/>
      <c r="D14" s="453"/>
      <c r="E14" s="173"/>
      <c r="F14" s="173"/>
      <c r="G14" s="173"/>
      <c r="H14" s="173"/>
      <c r="I14" s="174"/>
      <c r="J14" s="174"/>
      <c r="K14" s="129"/>
    </row>
    <row r="15" spans="1:11" s="122" customFormat="1" ht="15" customHeight="1">
      <c r="A15" s="469" t="s">
        <v>362</v>
      </c>
      <c r="B15" s="455" t="s">
        <v>1457</v>
      </c>
      <c r="C15" s="452" t="s">
        <v>1385</v>
      </c>
      <c r="D15" s="453"/>
      <c r="E15" s="173"/>
      <c r="F15" s="173"/>
      <c r="G15" s="173"/>
      <c r="H15" s="173">
        <v>15000</v>
      </c>
      <c r="I15" s="174">
        <v>15000</v>
      </c>
      <c r="J15" s="174">
        <f t="shared" si="0"/>
        <v>15000</v>
      </c>
      <c r="K15" s="129"/>
    </row>
    <row r="16" spans="1:11" s="122" customFormat="1" ht="15" customHeight="1">
      <c r="A16" s="460">
        <v>2</v>
      </c>
      <c r="B16" s="464" t="s">
        <v>1458</v>
      </c>
      <c r="C16" s="452"/>
      <c r="D16" s="453"/>
      <c r="E16" s="173"/>
      <c r="F16" s="173"/>
      <c r="G16" s="173"/>
      <c r="H16" s="173"/>
      <c r="I16" s="174"/>
      <c r="J16" s="174"/>
      <c r="K16" s="129"/>
    </row>
    <row r="17" spans="1:11" s="122" customFormat="1" ht="15" customHeight="1">
      <c r="A17" s="469" t="s">
        <v>396</v>
      </c>
      <c r="B17" s="455" t="s">
        <v>1459</v>
      </c>
      <c r="C17" s="452"/>
      <c r="D17" s="453"/>
      <c r="E17" s="173"/>
      <c r="F17" s="173"/>
      <c r="G17" s="173"/>
      <c r="H17" s="173"/>
      <c r="I17" s="174"/>
      <c r="J17" s="174"/>
      <c r="K17" s="129"/>
    </row>
    <row r="18" spans="1:11" s="122" customFormat="1" ht="15" customHeight="1">
      <c r="A18" s="469"/>
      <c r="B18" s="455" t="s">
        <v>1460</v>
      </c>
      <c r="C18" s="452" t="s">
        <v>236</v>
      </c>
      <c r="D18" s="453"/>
      <c r="E18" s="173"/>
      <c r="F18" s="173"/>
      <c r="G18" s="173"/>
      <c r="H18" s="173">
        <v>7100</v>
      </c>
      <c r="I18" s="174">
        <v>7100</v>
      </c>
      <c r="J18" s="174">
        <f t="shared" si="0"/>
        <v>7100</v>
      </c>
      <c r="K18" s="129"/>
    </row>
    <row r="19" spans="1:11" s="122" customFormat="1" ht="15" customHeight="1">
      <c r="A19" s="469"/>
      <c r="B19" s="455" t="s">
        <v>1461</v>
      </c>
      <c r="C19" s="452" t="s">
        <v>236</v>
      </c>
      <c r="D19" s="453"/>
      <c r="E19" s="173"/>
      <c r="F19" s="173"/>
      <c r="G19" s="173"/>
      <c r="H19" s="173">
        <v>5900</v>
      </c>
      <c r="I19" s="174">
        <v>5900</v>
      </c>
      <c r="J19" s="174">
        <f t="shared" si="0"/>
        <v>5900</v>
      </c>
      <c r="K19" s="129"/>
    </row>
    <row r="20" spans="1:11" s="122" customFormat="1" ht="15" customHeight="1">
      <c r="A20" s="469"/>
      <c r="B20" s="455" t="s">
        <v>1462</v>
      </c>
      <c r="C20" s="452" t="s">
        <v>236</v>
      </c>
      <c r="D20" s="453"/>
      <c r="E20" s="173"/>
      <c r="F20" s="173"/>
      <c r="G20" s="173"/>
      <c r="H20" s="173">
        <v>300</v>
      </c>
      <c r="I20" s="174">
        <v>300</v>
      </c>
      <c r="J20" s="174">
        <f t="shared" si="0"/>
        <v>300</v>
      </c>
      <c r="K20" s="129"/>
    </row>
    <row r="21" spans="1:11" s="122" customFormat="1" ht="15" customHeight="1">
      <c r="A21" s="469" t="s">
        <v>437</v>
      </c>
      <c r="B21" s="455" t="s">
        <v>1463</v>
      </c>
      <c r="C21" s="452" t="s">
        <v>1385</v>
      </c>
      <c r="D21" s="453"/>
      <c r="E21" s="173"/>
      <c r="F21" s="173"/>
      <c r="G21" s="173"/>
      <c r="H21" s="173">
        <v>10600</v>
      </c>
      <c r="I21" s="174">
        <v>10600</v>
      </c>
      <c r="J21" s="174">
        <f t="shared" si="0"/>
        <v>10600</v>
      </c>
      <c r="K21" s="129"/>
    </row>
    <row r="22" spans="1:11" s="122" customFormat="1" ht="15" customHeight="1">
      <c r="A22" s="460">
        <v>3</v>
      </c>
      <c r="B22" s="464" t="s">
        <v>1464</v>
      </c>
      <c r="C22" s="452"/>
      <c r="D22" s="453"/>
      <c r="E22" s="173"/>
      <c r="F22" s="173"/>
      <c r="G22" s="173"/>
      <c r="H22" s="173"/>
      <c r="I22" s="174"/>
      <c r="J22" s="174"/>
      <c r="K22" s="129"/>
    </row>
    <row r="23" spans="1:11" s="122" customFormat="1" ht="15" customHeight="1">
      <c r="A23" s="470" t="s">
        <v>496</v>
      </c>
      <c r="B23" s="455" t="s">
        <v>1465</v>
      </c>
      <c r="C23" s="452" t="s">
        <v>743</v>
      </c>
      <c r="D23" s="453"/>
      <c r="E23" s="173"/>
      <c r="F23" s="173"/>
      <c r="G23" s="173"/>
      <c r="H23" s="173">
        <v>31</v>
      </c>
      <c r="I23" s="174">
        <v>31</v>
      </c>
      <c r="J23" s="174">
        <f t="shared" si="0"/>
        <v>31</v>
      </c>
      <c r="K23" s="129"/>
    </row>
    <row r="24" spans="1:11" s="122" customFormat="1" ht="17.25">
      <c r="A24" s="470" t="s">
        <v>512</v>
      </c>
      <c r="B24" s="455" t="s">
        <v>1466</v>
      </c>
      <c r="C24" s="452" t="s">
        <v>743</v>
      </c>
      <c r="D24" s="453"/>
      <c r="E24" s="173"/>
      <c r="F24" s="173"/>
      <c r="G24" s="173"/>
      <c r="H24" s="173">
        <v>24</v>
      </c>
      <c r="I24" s="174">
        <v>24</v>
      </c>
      <c r="J24" s="174">
        <f t="shared" si="0"/>
        <v>24</v>
      </c>
      <c r="K24" s="129"/>
    </row>
    <row r="25" spans="1:11" s="122" customFormat="1" ht="15" customHeight="1">
      <c r="A25" s="470" t="s">
        <v>1467</v>
      </c>
      <c r="B25" s="455" t="s">
        <v>1468</v>
      </c>
      <c r="C25" s="452" t="s">
        <v>743</v>
      </c>
      <c r="D25" s="453"/>
      <c r="E25" s="173"/>
      <c r="F25" s="173"/>
      <c r="G25" s="173"/>
      <c r="H25" s="173">
        <v>47</v>
      </c>
      <c r="I25" s="174">
        <v>47</v>
      </c>
      <c r="J25" s="174">
        <f t="shared" si="0"/>
        <v>47</v>
      </c>
      <c r="K25" s="129"/>
    </row>
    <row r="26" spans="1:11" s="122" customFormat="1" ht="15" customHeight="1">
      <c r="A26" s="470" t="s">
        <v>1469</v>
      </c>
      <c r="B26" s="455" t="s">
        <v>1470</v>
      </c>
      <c r="C26" s="452" t="s">
        <v>743</v>
      </c>
      <c r="D26" s="453"/>
      <c r="E26" s="173"/>
      <c r="F26" s="173"/>
      <c r="G26" s="173"/>
      <c r="H26" s="173">
        <v>26</v>
      </c>
      <c r="I26" s="174">
        <v>26</v>
      </c>
      <c r="J26" s="174">
        <f t="shared" si="0"/>
        <v>26</v>
      </c>
      <c r="K26" s="129"/>
    </row>
    <row r="27" spans="1:11" s="122" customFormat="1" ht="15" customHeight="1" thickBot="1">
      <c r="A27" s="471"/>
      <c r="B27" s="472"/>
      <c r="C27" s="270"/>
      <c r="D27" s="270"/>
      <c r="E27" s="271"/>
      <c r="F27" s="271"/>
      <c r="G27" s="271"/>
      <c r="H27" s="271"/>
      <c r="I27" s="236"/>
      <c r="J27" s="236"/>
      <c r="K27" s="473"/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6"/>
  <sheetViews>
    <sheetView workbookViewId="0">
      <selection activeCell="D2" sqref="D2:F2"/>
    </sheetView>
  </sheetViews>
  <sheetFormatPr defaultRowHeight="15"/>
  <cols>
    <col min="1" max="1" width="6.5703125" style="210" customWidth="1"/>
    <col min="2" max="2" width="38.7109375" style="211" customWidth="1"/>
    <col min="3" max="3" width="8.5703125" style="210" customWidth="1"/>
    <col min="4" max="4" width="12.28515625" style="212" customWidth="1"/>
    <col min="5" max="5" width="9.42578125" style="212" customWidth="1"/>
    <col min="6" max="6" width="12" style="212" customWidth="1"/>
    <col min="7" max="7" width="7.5703125" style="48" customWidth="1"/>
    <col min="8" max="8" width="9.140625" style="48"/>
    <col min="9" max="9" width="10.85546875" style="48" customWidth="1"/>
    <col min="10" max="10" width="9.85546875" style="48" bestFit="1" customWidth="1"/>
    <col min="11" max="16384" width="9.140625" style="48"/>
  </cols>
  <sheetData>
    <row r="1" spans="1:7" ht="25.5" thickBot="1">
      <c r="A1" s="847" t="s">
        <v>1471</v>
      </c>
      <c r="B1" s="847"/>
      <c r="C1" s="847"/>
      <c r="D1" s="847"/>
      <c r="E1" s="847"/>
      <c r="F1" s="847"/>
      <c r="G1" s="847"/>
    </row>
    <row r="2" spans="1:7" ht="28.5" customHeight="1">
      <c r="A2" s="848" t="s">
        <v>1</v>
      </c>
      <c r="B2" s="850" t="s">
        <v>166</v>
      </c>
      <c r="C2" s="850" t="s">
        <v>49</v>
      </c>
      <c r="D2" s="852" t="s">
        <v>2151</v>
      </c>
      <c r="E2" s="852"/>
      <c r="F2" s="853"/>
      <c r="G2" s="858" t="s">
        <v>51</v>
      </c>
    </row>
    <row r="3" spans="1:7" ht="57.75" customHeight="1" thickBot="1">
      <c r="A3" s="849"/>
      <c r="B3" s="851"/>
      <c r="C3" s="851"/>
      <c r="D3" s="429" t="s">
        <v>2047</v>
      </c>
      <c r="E3" s="630" t="s">
        <v>2123</v>
      </c>
      <c r="F3" s="630" t="s">
        <v>2148</v>
      </c>
      <c r="G3" s="859"/>
    </row>
    <row r="4" spans="1:7" s="122" customFormat="1" ht="15" customHeight="1">
      <c r="A4" s="155">
        <v>1</v>
      </c>
      <c r="B4" s="181" t="s">
        <v>1472</v>
      </c>
      <c r="C4" s="144" t="s">
        <v>1473</v>
      </c>
      <c r="D4" s="128">
        <v>31.5</v>
      </c>
      <c r="E4" s="128">
        <f>ROUND(D4*1.05,0)</f>
        <v>33</v>
      </c>
      <c r="F4" s="128">
        <f>E4</f>
        <v>33</v>
      </c>
      <c r="G4" s="559"/>
    </row>
    <row r="5" spans="1:7" s="122" customFormat="1" ht="15" customHeight="1">
      <c r="A5" s="155">
        <v>2</v>
      </c>
      <c r="B5" s="286" t="s">
        <v>1474</v>
      </c>
      <c r="C5" s="125" t="s">
        <v>787</v>
      </c>
      <c r="D5" s="128">
        <v>110.25</v>
      </c>
      <c r="E5" s="128">
        <f t="shared" ref="E5:E22" si="0">ROUND(D5*1.05,0)</f>
        <v>116</v>
      </c>
      <c r="F5" s="128">
        <f t="shared" ref="F5:F22" si="1">E5</f>
        <v>116</v>
      </c>
      <c r="G5" s="129"/>
    </row>
    <row r="6" spans="1:7" s="122" customFormat="1" ht="15" customHeight="1">
      <c r="A6" s="474">
        <v>3</v>
      </c>
      <c r="B6" s="286" t="s">
        <v>1475</v>
      </c>
      <c r="C6" s="125" t="s">
        <v>787</v>
      </c>
      <c r="D6" s="128">
        <v>68.25</v>
      </c>
      <c r="E6" s="128">
        <f t="shared" si="0"/>
        <v>72</v>
      </c>
      <c r="F6" s="128">
        <f t="shared" si="1"/>
        <v>72</v>
      </c>
      <c r="G6" s="129"/>
    </row>
    <row r="7" spans="1:7" s="122" customFormat="1" ht="15" customHeight="1">
      <c r="A7" s="155">
        <v>4</v>
      </c>
      <c r="B7" s="286" t="s">
        <v>1476</v>
      </c>
      <c r="C7" s="125" t="s">
        <v>787</v>
      </c>
      <c r="D7" s="128">
        <v>110.25</v>
      </c>
      <c r="E7" s="128">
        <f t="shared" si="0"/>
        <v>116</v>
      </c>
      <c r="F7" s="128">
        <f t="shared" si="1"/>
        <v>116</v>
      </c>
      <c r="G7" s="129"/>
    </row>
    <row r="8" spans="1:7" s="122" customFormat="1" ht="15" customHeight="1">
      <c r="A8" s="474">
        <v>5</v>
      </c>
      <c r="B8" s="286" t="s">
        <v>1477</v>
      </c>
      <c r="C8" s="125" t="s">
        <v>558</v>
      </c>
      <c r="D8" s="128">
        <v>78.75</v>
      </c>
      <c r="E8" s="128">
        <f t="shared" si="0"/>
        <v>83</v>
      </c>
      <c r="F8" s="128">
        <f t="shared" si="1"/>
        <v>83</v>
      </c>
      <c r="G8" s="129"/>
    </row>
    <row r="9" spans="1:7" s="122" customFormat="1" ht="15" customHeight="1">
      <c r="A9" s="155">
        <v>6</v>
      </c>
      <c r="B9" s="260" t="s">
        <v>1478</v>
      </c>
      <c r="C9" s="132"/>
      <c r="D9" s="128">
        <v>5.25</v>
      </c>
      <c r="E9" s="128">
        <f t="shared" si="0"/>
        <v>6</v>
      </c>
      <c r="F9" s="128">
        <f t="shared" si="1"/>
        <v>6</v>
      </c>
      <c r="G9" s="129"/>
    </row>
    <row r="10" spans="1:7" s="122" customFormat="1" ht="46.5" customHeight="1">
      <c r="A10" s="123" t="s">
        <v>131</v>
      </c>
      <c r="B10" s="260" t="s">
        <v>1479</v>
      </c>
      <c r="C10" s="125" t="s">
        <v>236</v>
      </c>
      <c r="D10" s="128">
        <v>987</v>
      </c>
      <c r="E10" s="128">
        <f t="shared" si="0"/>
        <v>1036</v>
      </c>
      <c r="F10" s="128">
        <f t="shared" si="1"/>
        <v>1036</v>
      </c>
      <c r="G10" s="129"/>
    </row>
    <row r="11" spans="1:7" s="122" customFormat="1" ht="62.25" customHeight="1">
      <c r="A11" s="123" t="s">
        <v>134</v>
      </c>
      <c r="B11" s="260" t="s">
        <v>1480</v>
      </c>
      <c r="C11" s="125" t="s">
        <v>236</v>
      </c>
      <c r="D11" s="128">
        <v>1113</v>
      </c>
      <c r="E11" s="128">
        <f t="shared" si="0"/>
        <v>1169</v>
      </c>
      <c r="F11" s="128">
        <f t="shared" si="1"/>
        <v>1169</v>
      </c>
      <c r="G11" s="129"/>
    </row>
    <row r="12" spans="1:7" s="122" customFormat="1" ht="15" customHeight="1">
      <c r="A12" s="155">
        <v>7</v>
      </c>
      <c r="B12" s="260" t="s">
        <v>1481</v>
      </c>
      <c r="C12" s="125" t="s">
        <v>236</v>
      </c>
      <c r="D12" s="128">
        <v>42</v>
      </c>
      <c r="E12" s="128">
        <f t="shared" si="0"/>
        <v>44</v>
      </c>
      <c r="F12" s="128">
        <f t="shared" si="1"/>
        <v>44</v>
      </c>
      <c r="G12" s="129"/>
    </row>
    <row r="13" spans="1:7" s="122" customFormat="1" ht="15" customHeight="1">
      <c r="A13" s="123" t="s">
        <v>131</v>
      </c>
      <c r="B13" s="260" t="s">
        <v>1482</v>
      </c>
      <c r="C13" s="125" t="s">
        <v>236</v>
      </c>
      <c r="D13" s="128">
        <v>21</v>
      </c>
      <c r="E13" s="128">
        <f t="shared" si="0"/>
        <v>22</v>
      </c>
      <c r="F13" s="128">
        <f t="shared" si="1"/>
        <v>22</v>
      </c>
      <c r="G13" s="129"/>
    </row>
    <row r="14" spans="1:7" s="122" customFormat="1" ht="15" customHeight="1">
      <c r="A14" s="123" t="s">
        <v>134</v>
      </c>
      <c r="B14" s="260" t="s">
        <v>1483</v>
      </c>
      <c r="C14" s="125" t="s">
        <v>236</v>
      </c>
      <c r="D14" s="128">
        <v>89.25</v>
      </c>
      <c r="E14" s="128">
        <f t="shared" si="0"/>
        <v>94</v>
      </c>
      <c r="F14" s="128">
        <f t="shared" si="1"/>
        <v>94</v>
      </c>
      <c r="G14" s="129"/>
    </row>
    <row r="15" spans="1:7" s="122" customFormat="1" ht="15" customHeight="1">
      <c r="A15" s="155">
        <v>8</v>
      </c>
      <c r="B15" s="286" t="s">
        <v>1484</v>
      </c>
      <c r="C15" s="125" t="s">
        <v>236</v>
      </c>
      <c r="D15" s="128">
        <v>42</v>
      </c>
      <c r="E15" s="128">
        <f t="shared" si="0"/>
        <v>44</v>
      </c>
      <c r="F15" s="128">
        <f t="shared" si="1"/>
        <v>44</v>
      </c>
      <c r="G15" s="129"/>
    </row>
    <row r="16" spans="1:7" s="122" customFormat="1" ht="15" customHeight="1">
      <c r="A16" s="155">
        <v>9</v>
      </c>
      <c r="B16" s="286" t="s">
        <v>1485</v>
      </c>
      <c r="C16" s="125" t="s">
        <v>1486</v>
      </c>
      <c r="D16" s="128">
        <v>70.350000000000009</v>
      </c>
      <c r="E16" s="128">
        <f t="shared" si="0"/>
        <v>74</v>
      </c>
      <c r="F16" s="128">
        <f t="shared" si="1"/>
        <v>74</v>
      </c>
      <c r="G16" s="129"/>
    </row>
    <row r="17" spans="1:7" s="122" customFormat="1" ht="15" customHeight="1">
      <c r="A17" s="155">
        <v>10</v>
      </c>
      <c r="B17" s="286" t="s">
        <v>1487</v>
      </c>
      <c r="C17" s="125" t="s">
        <v>236</v>
      </c>
      <c r="D17" s="128">
        <v>215.25</v>
      </c>
      <c r="E17" s="128">
        <f t="shared" si="0"/>
        <v>226</v>
      </c>
      <c r="F17" s="128">
        <f t="shared" si="1"/>
        <v>226</v>
      </c>
      <c r="G17" s="129"/>
    </row>
    <row r="18" spans="1:7" s="122" customFormat="1" ht="15" customHeight="1">
      <c r="A18" s="155">
        <v>11</v>
      </c>
      <c r="B18" s="286" t="s">
        <v>1488</v>
      </c>
      <c r="C18" s="125" t="s">
        <v>236</v>
      </c>
      <c r="D18" s="128">
        <v>215.25</v>
      </c>
      <c r="E18" s="128">
        <f t="shared" si="0"/>
        <v>226</v>
      </c>
      <c r="F18" s="128">
        <f t="shared" si="1"/>
        <v>226</v>
      </c>
      <c r="G18" s="129"/>
    </row>
    <row r="19" spans="1:7" s="122" customFormat="1" ht="15" customHeight="1">
      <c r="A19" s="155">
        <v>12</v>
      </c>
      <c r="B19" s="286" t="s">
        <v>1489</v>
      </c>
      <c r="C19" s="125" t="s">
        <v>236</v>
      </c>
      <c r="D19" s="128">
        <v>346.5</v>
      </c>
      <c r="E19" s="128">
        <f t="shared" si="0"/>
        <v>364</v>
      </c>
      <c r="F19" s="128">
        <f t="shared" si="1"/>
        <v>364</v>
      </c>
      <c r="G19" s="129"/>
    </row>
    <row r="20" spans="1:7" s="122" customFormat="1" ht="15" customHeight="1">
      <c r="A20" s="155">
        <v>13</v>
      </c>
      <c r="B20" s="286" t="s">
        <v>1490</v>
      </c>
      <c r="C20" s="125" t="s">
        <v>236</v>
      </c>
      <c r="D20" s="128">
        <v>57.75</v>
      </c>
      <c r="E20" s="128">
        <f t="shared" si="0"/>
        <v>61</v>
      </c>
      <c r="F20" s="128">
        <f t="shared" si="1"/>
        <v>61</v>
      </c>
      <c r="G20" s="129"/>
    </row>
    <row r="21" spans="1:7" s="122" customFormat="1" ht="15" customHeight="1">
      <c r="A21" s="123" t="s">
        <v>131</v>
      </c>
      <c r="B21" s="286" t="s">
        <v>1491</v>
      </c>
      <c r="C21" s="125" t="s">
        <v>236</v>
      </c>
      <c r="D21" s="128">
        <v>42</v>
      </c>
      <c r="E21" s="128">
        <f t="shared" si="0"/>
        <v>44</v>
      </c>
      <c r="F21" s="128">
        <f t="shared" si="1"/>
        <v>44</v>
      </c>
      <c r="G21" s="129"/>
    </row>
    <row r="22" spans="1:7" s="122" customFormat="1" ht="15" customHeight="1">
      <c r="A22" s="123" t="s">
        <v>134</v>
      </c>
      <c r="B22" s="286" t="s">
        <v>1492</v>
      </c>
      <c r="C22" s="125" t="s">
        <v>236</v>
      </c>
      <c r="D22" s="128">
        <v>57.75</v>
      </c>
      <c r="E22" s="128">
        <f t="shared" si="0"/>
        <v>61</v>
      </c>
      <c r="F22" s="128">
        <f t="shared" si="1"/>
        <v>61</v>
      </c>
      <c r="G22" s="129"/>
    </row>
    <row r="23" spans="1:7" ht="18" thickBot="1">
      <c r="A23" s="471"/>
      <c r="B23" s="472"/>
      <c r="C23" s="270"/>
      <c r="D23" s="236"/>
      <c r="E23" s="236"/>
      <c r="F23" s="236"/>
      <c r="G23" s="473"/>
    </row>
    <row r="24" spans="1:7" ht="17.25">
      <c r="A24" s="475"/>
      <c r="B24" s="476"/>
      <c r="C24" s="477"/>
      <c r="D24" s="209"/>
      <c r="E24" s="209"/>
      <c r="F24" s="209"/>
      <c r="G24" s="477"/>
    </row>
    <row r="25" spans="1:7" ht="15" customHeight="1">
      <c r="A25" s="478"/>
      <c r="B25" s="479"/>
      <c r="C25" s="479"/>
      <c r="D25" s="479"/>
      <c r="E25" s="479"/>
      <c r="F25" s="479"/>
      <c r="G25" s="479"/>
    </row>
    <row r="26" spans="1:7" ht="39" customHeight="1">
      <c r="A26" s="475"/>
      <c r="B26" s="479"/>
      <c r="C26" s="479"/>
      <c r="D26" s="479"/>
      <c r="E26" s="479"/>
      <c r="F26" s="479"/>
      <c r="G26" s="479"/>
    </row>
  </sheetData>
  <mergeCells count="6">
    <mergeCell ref="A1:G1"/>
    <mergeCell ref="A2:A3"/>
    <mergeCell ref="B2:B3"/>
    <mergeCell ref="C2:C3"/>
    <mergeCell ref="G2:G3"/>
    <mergeCell ref="D2:F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13" workbookViewId="0">
      <selection activeCell="E3" sqref="E3"/>
    </sheetView>
  </sheetViews>
  <sheetFormatPr defaultRowHeight="17.25"/>
  <cols>
    <col min="1" max="1" width="7.5703125" style="5" customWidth="1"/>
    <col min="2" max="2" width="60.28515625" style="5" customWidth="1"/>
    <col min="3" max="3" width="14.140625" style="5" customWidth="1"/>
    <col min="4" max="4" width="13" style="5" customWidth="1"/>
    <col min="5" max="16384" width="9.140625" style="5"/>
  </cols>
  <sheetData>
    <row r="1" spans="1:3" ht="51" customHeight="1" thickBot="1">
      <c r="A1" s="807" t="s">
        <v>2144</v>
      </c>
      <c r="B1" s="807"/>
      <c r="C1" s="807"/>
    </row>
    <row r="2" spans="1:3" ht="20.100000000000001" customHeight="1" thickBot="1">
      <c r="A2" s="6" t="s">
        <v>1</v>
      </c>
      <c r="B2" s="7" t="s">
        <v>2</v>
      </c>
      <c r="C2" s="8" t="s">
        <v>3</v>
      </c>
    </row>
    <row r="3" spans="1:3" ht="20.100000000000001" customHeight="1">
      <c r="A3" s="615"/>
      <c r="B3" s="619" t="s">
        <v>2088</v>
      </c>
      <c r="C3" s="620" t="s">
        <v>2089</v>
      </c>
    </row>
    <row r="4" spans="1:3" ht="20.100000000000001" customHeight="1">
      <c r="A4" s="617"/>
      <c r="B4" s="618" t="s">
        <v>2087</v>
      </c>
      <c r="C4" s="621" t="s">
        <v>2090</v>
      </c>
    </row>
    <row r="5" spans="1:3" ht="20.100000000000001" customHeight="1">
      <c r="A5" s="9" t="s">
        <v>4</v>
      </c>
      <c r="B5" s="10" t="s">
        <v>5</v>
      </c>
      <c r="C5" s="603" t="s">
        <v>2081</v>
      </c>
    </row>
    <row r="6" spans="1:3" ht="20.100000000000001" customHeight="1">
      <c r="A6" s="11" t="s">
        <v>6</v>
      </c>
      <c r="B6" s="12" t="s">
        <v>7</v>
      </c>
      <c r="C6" s="603" t="s">
        <v>2082</v>
      </c>
    </row>
    <row r="7" spans="1:3" ht="20.100000000000001" customHeight="1">
      <c r="A7" s="11" t="s">
        <v>8</v>
      </c>
      <c r="B7" s="12" t="s">
        <v>2079</v>
      </c>
      <c r="C7" s="603" t="s">
        <v>2083</v>
      </c>
    </row>
    <row r="8" spans="1:3" ht="20.100000000000001" customHeight="1">
      <c r="A8" s="11" t="s">
        <v>9</v>
      </c>
      <c r="B8" s="12" t="s">
        <v>10</v>
      </c>
      <c r="C8" s="603" t="s">
        <v>2125</v>
      </c>
    </row>
    <row r="9" spans="1:3" ht="20.100000000000001" customHeight="1">
      <c r="A9" s="11" t="s">
        <v>11</v>
      </c>
      <c r="B9" s="12" t="s">
        <v>12</v>
      </c>
      <c r="C9" s="604">
        <v>13</v>
      </c>
    </row>
    <row r="10" spans="1:3" ht="20.100000000000001" customHeight="1">
      <c r="A10" s="11" t="s">
        <v>13</v>
      </c>
      <c r="B10" s="12" t="s">
        <v>14</v>
      </c>
      <c r="C10" s="604">
        <v>14</v>
      </c>
    </row>
    <row r="11" spans="1:3" ht="20.100000000000001" customHeight="1">
      <c r="A11" s="11" t="s">
        <v>15</v>
      </c>
      <c r="B11" s="12" t="s">
        <v>16</v>
      </c>
      <c r="C11" s="604" t="s">
        <v>2126</v>
      </c>
    </row>
    <row r="12" spans="1:3" ht="20.100000000000001" customHeight="1">
      <c r="A12" s="13" t="s">
        <v>17</v>
      </c>
      <c r="B12" s="12" t="s">
        <v>18</v>
      </c>
      <c r="C12" s="604">
        <v>19</v>
      </c>
    </row>
    <row r="13" spans="1:3" ht="20.100000000000001" customHeight="1">
      <c r="A13" s="13" t="s">
        <v>19</v>
      </c>
      <c r="B13" s="12" t="s">
        <v>20</v>
      </c>
      <c r="C13" s="604">
        <v>20</v>
      </c>
    </row>
    <row r="14" spans="1:3" ht="20.100000000000001" customHeight="1">
      <c r="A14" s="13" t="s">
        <v>21</v>
      </c>
      <c r="B14" s="12" t="s">
        <v>22</v>
      </c>
      <c r="C14" s="603" t="s">
        <v>2127</v>
      </c>
    </row>
    <row r="15" spans="1:3" ht="20.100000000000001" customHeight="1">
      <c r="A15" s="13" t="s">
        <v>23</v>
      </c>
      <c r="B15" s="12" t="s">
        <v>24</v>
      </c>
      <c r="C15" s="604">
        <v>23</v>
      </c>
    </row>
    <row r="16" spans="1:3" ht="20.100000000000001" customHeight="1">
      <c r="A16" s="13" t="s">
        <v>25</v>
      </c>
      <c r="B16" s="12" t="s">
        <v>2080</v>
      </c>
      <c r="C16" s="604" t="s">
        <v>2128</v>
      </c>
    </row>
    <row r="17" spans="1:3" ht="20.100000000000001" customHeight="1">
      <c r="A17" s="13" t="s">
        <v>26</v>
      </c>
      <c r="B17" s="12" t="s">
        <v>27</v>
      </c>
      <c r="C17" s="604">
        <v>33</v>
      </c>
    </row>
    <row r="18" spans="1:3" ht="20.100000000000001" customHeight="1">
      <c r="A18" s="13" t="s">
        <v>28</v>
      </c>
      <c r="B18" s="12" t="s">
        <v>29</v>
      </c>
      <c r="C18" s="604" t="s">
        <v>2129</v>
      </c>
    </row>
    <row r="19" spans="1:3" ht="20.100000000000001" customHeight="1">
      <c r="A19" s="11" t="s">
        <v>30</v>
      </c>
      <c r="B19" s="12" t="s">
        <v>31</v>
      </c>
      <c r="C19" s="604" t="s">
        <v>2130</v>
      </c>
    </row>
    <row r="20" spans="1:3" ht="20.100000000000001" customHeight="1">
      <c r="A20" s="11" t="s">
        <v>32</v>
      </c>
      <c r="B20" s="12" t="s">
        <v>33</v>
      </c>
      <c r="C20" s="604">
        <v>39</v>
      </c>
    </row>
    <row r="21" spans="1:3" ht="20.100000000000001" customHeight="1">
      <c r="A21" s="11" t="s">
        <v>34</v>
      </c>
      <c r="B21" s="12" t="s">
        <v>35</v>
      </c>
      <c r="C21" s="604">
        <v>40</v>
      </c>
    </row>
    <row r="22" spans="1:3" ht="20.100000000000001" customHeight="1">
      <c r="A22" s="11" t="s">
        <v>36</v>
      </c>
      <c r="B22" s="12" t="s">
        <v>37</v>
      </c>
      <c r="C22" s="604" t="s">
        <v>2131</v>
      </c>
    </row>
    <row r="23" spans="1:3" ht="20.100000000000001" customHeight="1">
      <c r="A23" s="11" t="s">
        <v>38</v>
      </c>
      <c r="B23" s="12" t="s">
        <v>39</v>
      </c>
      <c r="C23" s="604" t="s">
        <v>2084</v>
      </c>
    </row>
    <row r="24" spans="1:3" ht="20.100000000000001" customHeight="1">
      <c r="A24" s="11" t="s">
        <v>40</v>
      </c>
      <c r="B24" s="12" t="s">
        <v>41</v>
      </c>
      <c r="C24" s="604">
        <v>48</v>
      </c>
    </row>
    <row r="25" spans="1:3" ht="20.100000000000001" customHeight="1">
      <c r="A25" s="11" t="s">
        <v>42</v>
      </c>
      <c r="B25" s="12" t="s">
        <v>43</v>
      </c>
      <c r="C25" s="604">
        <v>49</v>
      </c>
    </row>
    <row r="26" spans="1:3" ht="20.100000000000001" customHeight="1">
      <c r="A26" s="11" t="s">
        <v>44</v>
      </c>
      <c r="B26" s="12" t="s">
        <v>45</v>
      </c>
      <c r="C26" s="604">
        <v>50</v>
      </c>
    </row>
    <row r="27" spans="1:3" ht="20.25" customHeight="1" thickBot="1">
      <c r="A27" s="102"/>
      <c r="B27" s="616" t="s">
        <v>2086</v>
      </c>
      <c r="C27" s="605">
        <v>51</v>
      </c>
    </row>
    <row r="28" spans="1:3" ht="20.100000000000001" customHeight="1">
      <c r="A28" s="14"/>
      <c r="B28" s="15"/>
      <c r="C28" s="15"/>
    </row>
    <row r="29" spans="1:3" ht="20.100000000000001" customHeight="1">
      <c r="A29" s="14"/>
      <c r="B29" s="15"/>
      <c r="C29" s="15"/>
    </row>
    <row r="30" spans="1:3" ht="20.100000000000001" customHeight="1">
      <c r="A30" s="14"/>
      <c r="B30" s="15"/>
      <c r="C30" s="15"/>
    </row>
    <row r="31" spans="1:3" ht="20.100000000000001" customHeight="1">
      <c r="A31" s="14"/>
      <c r="B31" s="15"/>
      <c r="C31" s="15"/>
    </row>
    <row r="32" spans="1:3" ht="20.100000000000001" customHeight="1">
      <c r="A32" s="14"/>
      <c r="B32" s="15"/>
      <c r="C32" s="15"/>
    </row>
    <row r="33" spans="1:3" ht="20.100000000000001" customHeight="1">
      <c r="A33" s="14"/>
      <c r="B33" s="15"/>
      <c r="C33" s="15"/>
    </row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</sheetData>
  <mergeCells count="1">
    <mergeCell ref="A1:C1"/>
  </mergeCells>
  <pageMargins left="1.18" right="0.3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63"/>
  <sheetViews>
    <sheetView workbookViewId="0">
      <selection activeCell="D2" sqref="D2:F2"/>
    </sheetView>
  </sheetViews>
  <sheetFormatPr defaultRowHeight="15"/>
  <cols>
    <col min="1" max="1" width="6.28515625" style="210" customWidth="1"/>
    <col min="2" max="2" width="40" style="211" customWidth="1"/>
    <col min="3" max="3" width="11.140625" style="210" customWidth="1"/>
    <col min="4" max="4" width="13.140625" style="48" customWidth="1"/>
    <col min="5" max="6" width="15.140625" style="48" customWidth="1"/>
    <col min="7" max="7" width="7.7109375" style="48" customWidth="1"/>
    <col min="8" max="16384" width="9.140625" style="48"/>
  </cols>
  <sheetData>
    <row r="1" spans="1:9" ht="28.5" customHeight="1" thickBot="1">
      <c r="A1" s="917" t="s">
        <v>1493</v>
      </c>
      <c r="B1" s="917"/>
      <c r="C1" s="917"/>
      <c r="D1" s="917"/>
      <c r="E1" s="917"/>
      <c r="F1" s="917"/>
      <c r="G1" s="917"/>
    </row>
    <row r="2" spans="1:9" ht="31.5" customHeight="1">
      <c r="A2" s="918" t="s">
        <v>1</v>
      </c>
      <c r="B2" s="850" t="s">
        <v>166</v>
      </c>
      <c r="C2" s="850" t="s">
        <v>49</v>
      </c>
      <c r="D2" s="852" t="s">
        <v>2151</v>
      </c>
      <c r="E2" s="852"/>
      <c r="F2" s="853"/>
      <c r="G2" s="858" t="s">
        <v>51</v>
      </c>
    </row>
    <row r="3" spans="1:9" ht="42.75" customHeight="1" thickBot="1">
      <c r="A3" s="919"/>
      <c r="B3" s="851"/>
      <c r="C3" s="851"/>
      <c r="D3" s="651" t="s">
        <v>2048</v>
      </c>
      <c r="E3" s="630" t="s">
        <v>2123</v>
      </c>
      <c r="F3" s="630" t="s">
        <v>2137</v>
      </c>
      <c r="G3" s="859"/>
    </row>
    <row r="4" spans="1:9" ht="21" customHeight="1">
      <c r="A4" s="622" t="s">
        <v>1446</v>
      </c>
      <c r="B4" s="903" t="s">
        <v>1494</v>
      </c>
      <c r="C4" s="904"/>
      <c r="D4" s="904"/>
      <c r="E4" s="904"/>
      <c r="F4" s="904"/>
      <c r="G4" s="905"/>
    </row>
    <row r="5" spans="1:9" s="122" customFormat="1">
      <c r="A5" s="480"/>
      <c r="B5" s="481" t="s">
        <v>1495</v>
      </c>
      <c r="C5" s="482"/>
      <c r="D5" s="584"/>
      <c r="E5" s="584"/>
      <c r="F5" s="584"/>
      <c r="G5" s="484"/>
    </row>
    <row r="6" spans="1:9" s="122" customFormat="1">
      <c r="A6" s="485" t="s">
        <v>4</v>
      </c>
      <c r="B6" s="383" t="s">
        <v>1496</v>
      </c>
      <c r="C6" s="482"/>
      <c r="D6" s="483"/>
      <c r="E6" s="483"/>
      <c r="F6" s="483"/>
      <c r="G6" s="486"/>
    </row>
    <row r="7" spans="1:9" s="122" customFormat="1" ht="15.75">
      <c r="A7" s="480"/>
      <c r="B7" s="147" t="s">
        <v>1497</v>
      </c>
      <c r="C7" s="487" t="s">
        <v>1498</v>
      </c>
      <c r="D7" s="602">
        <v>23</v>
      </c>
      <c r="E7" s="602">
        <v>23</v>
      </c>
      <c r="F7" s="602">
        <f>E7</f>
        <v>23</v>
      </c>
      <c r="G7" s="129"/>
      <c r="I7" s="558"/>
    </row>
    <row r="8" spans="1:9" s="122" customFormat="1" ht="15.75">
      <c r="A8" s="488"/>
      <c r="B8" s="147" t="s">
        <v>1499</v>
      </c>
      <c r="C8" s="487" t="s">
        <v>59</v>
      </c>
      <c r="D8" s="602">
        <v>21</v>
      </c>
      <c r="E8" s="602">
        <v>21</v>
      </c>
      <c r="F8" s="602">
        <f t="shared" ref="F8:F13" si="0">E8</f>
        <v>21</v>
      </c>
      <c r="G8" s="129"/>
      <c r="I8" s="558"/>
    </row>
    <row r="9" spans="1:9" s="122" customFormat="1" ht="15.75">
      <c r="A9" s="488"/>
      <c r="B9" s="147" t="s">
        <v>1500</v>
      </c>
      <c r="C9" s="487" t="s">
        <v>59</v>
      </c>
      <c r="D9" s="602">
        <v>19</v>
      </c>
      <c r="E9" s="602">
        <v>19</v>
      </c>
      <c r="F9" s="602">
        <f t="shared" si="0"/>
        <v>19</v>
      </c>
      <c r="G9" s="129"/>
      <c r="I9" s="558"/>
    </row>
    <row r="10" spans="1:9" s="122" customFormat="1" ht="15.75">
      <c r="A10" s="488"/>
      <c r="B10" s="147" t="s">
        <v>1501</v>
      </c>
      <c r="C10" s="487" t="s">
        <v>59</v>
      </c>
      <c r="D10" s="602">
        <v>5</v>
      </c>
      <c r="E10" s="602">
        <v>5</v>
      </c>
      <c r="F10" s="602">
        <f t="shared" si="0"/>
        <v>5</v>
      </c>
      <c r="G10" s="129"/>
      <c r="I10" s="558"/>
    </row>
    <row r="11" spans="1:9" s="122" customFormat="1" ht="36" customHeight="1">
      <c r="A11" s="488"/>
      <c r="B11" s="489" t="s">
        <v>1502</v>
      </c>
      <c r="C11" s="487" t="s">
        <v>59</v>
      </c>
      <c r="D11" s="602">
        <v>3</v>
      </c>
      <c r="E11" s="602">
        <v>3</v>
      </c>
      <c r="F11" s="602">
        <f t="shared" si="0"/>
        <v>3</v>
      </c>
      <c r="G11" s="129"/>
      <c r="I11" s="558"/>
    </row>
    <row r="12" spans="1:9" s="122" customFormat="1" ht="15.75">
      <c r="A12" s="488"/>
      <c r="B12" s="147" t="s">
        <v>1503</v>
      </c>
      <c r="C12" s="487" t="s">
        <v>59</v>
      </c>
      <c r="D12" s="602">
        <v>7</v>
      </c>
      <c r="E12" s="602">
        <v>7</v>
      </c>
      <c r="F12" s="602">
        <f t="shared" si="0"/>
        <v>7</v>
      </c>
      <c r="G12" s="129"/>
      <c r="I12" s="558"/>
    </row>
    <row r="13" spans="1:9" s="122" customFormat="1" ht="15.75">
      <c r="A13" s="488"/>
      <c r="B13" s="147" t="s">
        <v>1504</v>
      </c>
      <c r="C13" s="487" t="s">
        <v>59</v>
      </c>
      <c r="D13" s="602">
        <v>7</v>
      </c>
      <c r="E13" s="602">
        <v>7</v>
      </c>
      <c r="F13" s="602">
        <f t="shared" si="0"/>
        <v>7</v>
      </c>
      <c r="G13" s="129"/>
      <c r="I13" s="558"/>
    </row>
    <row r="14" spans="1:9" s="122" customFormat="1" ht="15.75">
      <c r="A14" s="490" t="s">
        <v>6</v>
      </c>
      <c r="B14" s="491" t="s">
        <v>1505</v>
      </c>
      <c r="C14" s="487"/>
      <c r="D14" s="602"/>
      <c r="E14" s="602"/>
      <c r="F14" s="602"/>
      <c r="G14" s="129"/>
      <c r="I14" s="558"/>
    </row>
    <row r="15" spans="1:9" s="122" customFormat="1" ht="15.75">
      <c r="A15" s="488"/>
      <c r="B15" s="147" t="s">
        <v>1506</v>
      </c>
      <c r="C15" s="487" t="s">
        <v>1498</v>
      </c>
      <c r="D15" s="602">
        <v>35</v>
      </c>
      <c r="E15" s="602">
        <v>35</v>
      </c>
      <c r="F15" s="602">
        <f>E15</f>
        <v>35</v>
      </c>
      <c r="G15" s="129"/>
      <c r="I15" s="558"/>
    </row>
    <row r="16" spans="1:9" s="122" customFormat="1" ht="15.75">
      <c r="A16" s="488"/>
      <c r="B16" s="147" t="s">
        <v>1507</v>
      </c>
      <c r="C16" s="487" t="s">
        <v>59</v>
      </c>
      <c r="D16" s="602">
        <v>40</v>
      </c>
      <c r="E16" s="602">
        <v>40</v>
      </c>
      <c r="F16" s="602">
        <f t="shared" ref="F16:F20" si="1">E16</f>
        <v>40</v>
      </c>
      <c r="G16" s="129"/>
      <c r="I16" s="558"/>
    </row>
    <row r="17" spans="1:9" s="122" customFormat="1" ht="15.75">
      <c r="A17" s="488"/>
      <c r="B17" s="147" t="s">
        <v>1508</v>
      </c>
      <c r="C17" s="487" t="s">
        <v>59</v>
      </c>
      <c r="D17" s="602">
        <v>42</v>
      </c>
      <c r="E17" s="602">
        <v>42</v>
      </c>
      <c r="F17" s="602">
        <f t="shared" si="1"/>
        <v>42</v>
      </c>
      <c r="G17" s="129"/>
      <c r="I17" s="558"/>
    </row>
    <row r="18" spans="1:9" s="122" customFormat="1" ht="15.75">
      <c r="A18" s="488"/>
      <c r="B18" s="147" t="s">
        <v>1509</v>
      </c>
      <c r="C18" s="487" t="s">
        <v>59</v>
      </c>
      <c r="D18" s="602">
        <v>44</v>
      </c>
      <c r="E18" s="602">
        <v>44</v>
      </c>
      <c r="F18" s="602">
        <f t="shared" si="1"/>
        <v>44</v>
      </c>
      <c r="G18" s="129"/>
      <c r="I18" s="558"/>
    </row>
    <row r="19" spans="1:9" s="122" customFormat="1" ht="15.75">
      <c r="A19" s="488"/>
      <c r="B19" s="147" t="s">
        <v>1510</v>
      </c>
      <c r="C19" s="487" t="s">
        <v>59</v>
      </c>
      <c r="D19" s="602">
        <v>46</v>
      </c>
      <c r="E19" s="602">
        <v>46</v>
      </c>
      <c r="F19" s="602">
        <f t="shared" si="1"/>
        <v>46</v>
      </c>
      <c r="G19" s="129"/>
      <c r="I19" s="558"/>
    </row>
    <row r="20" spans="1:9" s="122" customFormat="1" ht="15.75">
      <c r="A20" s="488"/>
      <c r="B20" s="147" t="s">
        <v>1511</v>
      </c>
      <c r="C20" s="487" t="s">
        <v>59</v>
      </c>
      <c r="D20" s="602">
        <v>48</v>
      </c>
      <c r="E20" s="602">
        <v>48</v>
      </c>
      <c r="F20" s="602">
        <f t="shared" si="1"/>
        <v>48</v>
      </c>
      <c r="G20" s="129"/>
      <c r="I20" s="558"/>
    </row>
    <row r="21" spans="1:9" s="122" customFormat="1" ht="15.75">
      <c r="A21" s="490" t="s">
        <v>8</v>
      </c>
      <c r="B21" s="492" t="s">
        <v>1512</v>
      </c>
      <c r="C21" s="487"/>
      <c r="D21" s="602"/>
      <c r="E21" s="602"/>
      <c r="F21" s="602"/>
      <c r="G21" s="129"/>
      <c r="I21" s="558"/>
    </row>
    <row r="22" spans="1:9" s="122" customFormat="1" ht="15.75">
      <c r="A22" s="488"/>
      <c r="B22" s="493" t="s">
        <v>1513</v>
      </c>
      <c r="C22" s="487" t="s">
        <v>1514</v>
      </c>
      <c r="D22" s="602">
        <v>3292</v>
      </c>
      <c r="E22" s="602">
        <v>3292</v>
      </c>
      <c r="F22" s="602">
        <f>E22</f>
        <v>3292</v>
      </c>
      <c r="G22" s="129"/>
      <c r="I22" s="558"/>
    </row>
    <row r="23" spans="1:9" s="122" customFormat="1" ht="17.25">
      <c r="A23" s="488"/>
      <c r="B23" s="493" t="s">
        <v>1515</v>
      </c>
      <c r="C23" s="487" t="s">
        <v>59</v>
      </c>
      <c r="D23" s="602">
        <v>1704</v>
      </c>
      <c r="E23" s="602">
        <v>1704</v>
      </c>
      <c r="F23" s="602">
        <f t="shared" ref="F23:F26" si="2">E23</f>
        <v>1704</v>
      </c>
      <c r="G23" s="129"/>
      <c r="I23" s="558"/>
    </row>
    <row r="24" spans="1:9" s="122" customFormat="1" ht="15.75">
      <c r="A24" s="488"/>
      <c r="B24" s="493" t="s">
        <v>1516</v>
      </c>
      <c r="C24" s="487" t="s">
        <v>59</v>
      </c>
      <c r="D24" s="602">
        <v>1559</v>
      </c>
      <c r="E24" s="602">
        <v>1559</v>
      </c>
      <c r="F24" s="602">
        <f t="shared" si="2"/>
        <v>1559</v>
      </c>
      <c r="G24" s="129"/>
      <c r="I24" s="558"/>
    </row>
    <row r="25" spans="1:9" s="122" customFormat="1" ht="15.75">
      <c r="A25" s="488"/>
      <c r="B25" s="493" t="s">
        <v>1517</v>
      </c>
      <c r="C25" s="487" t="s">
        <v>59</v>
      </c>
      <c r="D25" s="602">
        <v>364</v>
      </c>
      <c r="E25" s="602">
        <v>364</v>
      </c>
      <c r="F25" s="602">
        <f t="shared" si="2"/>
        <v>364</v>
      </c>
      <c r="G25" s="129"/>
      <c r="I25" s="558"/>
    </row>
    <row r="26" spans="1:9" s="122" customFormat="1" ht="16.5">
      <c r="A26" s="488"/>
      <c r="B26" s="494" t="s">
        <v>1518</v>
      </c>
      <c r="C26" s="487" t="s">
        <v>59</v>
      </c>
      <c r="D26" s="602">
        <v>1068</v>
      </c>
      <c r="E26" s="602">
        <v>1068</v>
      </c>
      <c r="F26" s="602">
        <f t="shared" si="2"/>
        <v>1068</v>
      </c>
      <c r="G26" s="129"/>
      <c r="I26" s="558"/>
    </row>
    <row r="27" spans="1:9" s="122" customFormat="1" ht="15.75">
      <c r="A27" s="490" t="s">
        <v>9</v>
      </c>
      <c r="B27" s="492" t="s">
        <v>1519</v>
      </c>
      <c r="C27" s="487"/>
      <c r="D27" s="602"/>
      <c r="E27" s="602"/>
      <c r="F27" s="602"/>
      <c r="G27" s="129"/>
      <c r="I27" s="558"/>
    </row>
    <row r="28" spans="1:9" s="122" customFormat="1" ht="15.75">
      <c r="A28" s="488"/>
      <c r="B28" s="147" t="s">
        <v>1506</v>
      </c>
      <c r="C28" s="487" t="s">
        <v>1514</v>
      </c>
      <c r="D28" s="602">
        <v>3407</v>
      </c>
      <c r="E28" s="602">
        <v>3407</v>
      </c>
      <c r="F28" s="602">
        <f>E28</f>
        <v>3407</v>
      </c>
      <c r="G28" s="129"/>
      <c r="I28" s="558"/>
    </row>
    <row r="29" spans="1:9" s="122" customFormat="1" ht="15.75">
      <c r="A29" s="488"/>
      <c r="B29" s="147" t="s">
        <v>1507</v>
      </c>
      <c r="C29" s="487" t="s">
        <v>59</v>
      </c>
      <c r="D29" s="602">
        <v>3581</v>
      </c>
      <c r="E29" s="602">
        <v>3581</v>
      </c>
      <c r="F29" s="602">
        <f t="shared" ref="F29:F33" si="3">E29</f>
        <v>3581</v>
      </c>
      <c r="G29" s="129"/>
      <c r="I29" s="558"/>
    </row>
    <row r="30" spans="1:9" s="122" customFormat="1" ht="15.75">
      <c r="A30" s="488"/>
      <c r="B30" s="147" t="s">
        <v>1508</v>
      </c>
      <c r="C30" s="487" t="s">
        <v>59</v>
      </c>
      <c r="D30" s="602">
        <v>3725</v>
      </c>
      <c r="E30" s="602">
        <v>3725</v>
      </c>
      <c r="F30" s="602">
        <f t="shared" si="3"/>
        <v>3725</v>
      </c>
      <c r="G30" s="129"/>
      <c r="I30" s="558"/>
    </row>
    <row r="31" spans="1:9" s="122" customFormat="1" ht="15.75">
      <c r="A31" s="488"/>
      <c r="B31" s="147" t="s">
        <v>1509</v>
      </c>
      <c r="C31" s="487" t="s">
        <v>59</v>
      </c>
      <c r="D31" s="602">
        <v>3829</v>
      </c>
      <c r="E31" s="602">
        <v>3829</v>
      </c>
      <c r="F31" s="602">
        <f t="shared" si="3"/>
        <v>3829</v>
      </c>
      <c r="G31" s="129"/>
      <c r="I31" s="558"/>
    </row>
    <row r="32" spans="1:9" s="122" customFormat="1" ht="15.75">
      <c r="A32" s="488"/>
      <c r="B32" s="147" t="s">
        <v>1520</v>
      </c>
      <c r="C32" s="487" t="s">
        <v>59</v>
      </c>
      <c r="D32" s="602">
        <v>3985</v>
      </c>
      <c r="E32" s="602">
        <v>3985</v>
      </c>
      <c r="F32" s="602">
        <f t="shared" si="3"/>
        <v>3985</v>
      </c>
      <c r="G32" s="129"/>
      <c r="I32" s="558"/>
    </row>
    <row r="33" spans="1:10" ht="15.75">
      <c r="A33" s="490" t="s">
        <v>11</v>
      </c>
      <c r="B33" s="492" t="s">
        <v>1521</v>
      </c>
      <c r="C33" s="487" t="s">
        <v>1522</v>
      </c>
      <c r="D33" s="602">
        <v>21</v>
      </c>
      <c r="E33" s="602">
        <v>21</v>
      </c>
      <c r="F33" s="602">
        <f t="shared" si="3"/>
        <v>21</v>
      </c>
      <c r="G33" s="129"/>
      <c r="I33" s="558"/>
    </row>
    <row r="34" spans="1:10" ht="17.25">
      <c r="A34" s="495">
        <v>6</v>
      </c>
      <c r="B34" s="492" t="s">
        <v>1523</v>
      </c>
      <c r="C34" s="487"/>
      <c r="D34" s="602"/>
      <c r="E34" s="602"/>
      <c r="F34" s="602"/>
      <c r="G34" s="129"/>
      <c r="I34" s="558"/>
    </row>
    <row r="35" spans="1:10" ht="17.25">
      <c r="A35" s="495"/>
      <c r="B35" s="496" t="s">
        <v>1524</v>
      </c>
      <c r="C35" s="487"/>
      <c r="D35" s="602"/>
      <c r="E35" s="602"/>
      <c r="F35" s="602"/>
      <c r="G35" s="129"/>
      <c r="I35" s="558"/>
    </row>
    <row r="36" spans="1:10" ht="15.75">
      <c r="A36" s="168" t="s">
        <v>1446</v>
      </c>
      <c r="B36" s="606" t="s">
        <v>1525</v>
      </c>
      <c r="C36" s="607" t="s">
        <v>1498</v>
      </c>
      <c r="D36" s="602">
        <v>71.5</v>
      </c>
      <c r="E36" s="602">
        <v>71.5</v>
      </c>
      <c r="F36" s="602">
        <f>E36</f>
        <v>71.5</v>
      </c>
      <c r="G36" s="129"/>
      <c r="I36" s="608">
        <v>71.5</v>
      </c>
      <c r="J36" s="139" t="e">
        <f>#REF!*1.45</f>
        <v>#REF!</v>
      </c>
    </row>
    <row r="37" spans="1:10" ht="15.75">
      <c r="A37" s="168" t="s">
        <v>1526</v>
      </c>
      <c r="B37" s="143" t="s">
        <v>1527</v>
      </c>
      <c r="C37" s="607" t="s">
        <v>1528</v>
      </c>
      <c r="D37" s="602">
        <v>99</v>
      </c>
      <c r="E37" s="602">
        <v>99</v>
      </c>
      <c r="F37" s="602">
        <f t="shared" ref="F37:F45" si="4">E37</f>
        <v>99</v>
      </c>
      <c r="G37" s="129"/>
      <c r="I37" s="608">
        <v>99</v>
      </c>
      <c r="J37" s="139" t="e">
        <f>#REF!*1.45</f>
        <v>#REF!</v>
      </c>
    </row>
    <row r="38" spans="1:10" ht="15.75">
      <c r="A38" s="168" t="s">
        <v>1529</v>
      </c>
      <c r="B38" s="143" t="s">
        <v>1530</v>
      </c>
      <c r="C38" s="607" t="s">
        <v>1498</v>
      </c>
      <c r="D38" s="602">
        <v>19.41</v>
      </c>
      <c r="E38" s="602">
        <v>19.41</v>
      </c>
      <c r="F38" s="602">
        <f t="shared" si="4"/>
        <v>19.41</v>
      </c>
      <c r="G38" s="129"/>
      <c r="I38" s="608">
        <v>19.8</v>
      </c>
      <c r="J38" s="139" t="e">
        <f>#REF!*1.45</f>
        <v>#REF!</v>
      </c>
    </row>
    <row r="39" spans="1:10" ht="15.75">
      <c r="A39" s="168" t="s">
        <v>1531</v>
      </c>
      <c r="B39" s="143" t="s">
        <v>1532</v>
      </c>
      <c r="C39" s="607" t="s">
        <v>1498</v>
      </c>
      <c r="D39" s="602">
        <v>7.76</v>
      </c>
      <c r="E39" s="602">
        <v>7.76</v>
      </c>
      <c r="F39" s="602">
        <f t="shared" si="4"/>
        <v>7.76</v>
      </c>
      <c r="G39" s="129"/>
      <c r="I39" s="608">
        <v>9.35</v>
      </c>
      <c r="J39" s="139" t="e">
        <f>#REF!*1.45</f>
        <v>#REF!</v>
      </c>
    </row>
    <row r="40" spans="1:10" ht="15.75">
      <c r="A40" s="168" t="s">
        <v>1533</v>
      </c>
      <c r="B40" s="143" t="s">
        <v>1534</v>
      </c>
      <c r="C40" s="607" t="s">
        <v>1528</v>
      </c>
      <c r="D40" s="602">
        <v>26.4</v>
      </c>
      <c r="E40" s="602">
        <v>26.4</v>
      </c>
      <c r="F40" s="602">
        <f t="shared" si="4"/>
        <v>26.4</v>
      </c>
      <c r="G40" s="129"/>
      <c r="I40" s="608">
        <v>26.4</v>
      </c>
      <c r="J40" s="139" t="e">
        <f>#REF!*1.45</f>
        <v>#REF!</v>
      </c>
    </row>
    <row r="41" spans="1:10" ht="15.75">
      <c r="A41" s="168" t="s">
        <v>1535</v>
      </c>
      <c r="B41" s="143" t="s">
        <v>1536</v>
      </c>
      <c r="C41" s="607" t="s">
        <v>1528</v>
      </c>
      <c r="D41" s="602">
        <v>9.35</v>
      </c>
      <c r="E41" s="602">
        <v>9.35</v>
      </c>
      <c r="F41" s="602">
        <f t="shared" si="4"/>
        <v>9.35</v>
      </c>
      <c r="G41" s="129"/>
      <c r="I41" s="608">
        <v>9.35</v>
      </c>
      <c r="J41" s="139" t="e">
        <f>#REF!*1.45</f>
        <v>#REF!</v>
      </c>
    </row>
    <row r="42" spans="1:10" ht="17.25">
      <c r="A42" s="168" t="s">
        <v>1537</v>
      </c>
      <c r="B42" s="143" t="s">
        <v>1538</v>
      </c>
      <c r="C42" s="607" t="s">
        <v>1498</v>
      </c>
      <c r="D42" s="602">
        <v>6.6</v>
      </c>
      <c r="E42" s="602">
        <v>6.6</v>
      </c>
      <c r="F42" s="602">
        <f t="shared" si="4"/>
        <v>6.6</v>
      </c>
      <c r="G42" s="129"/>
      <c r="I42" s="608">
        <v>6.6</v>
      </c>
      <c r="J42" s="139" t="e">
        <f>#REF!*1.45</f>
        <v>#REF!</v>
      </c>
    </row>
    <row r="43" spans="1:10" ht="33" customHeight="1">
      <c r="A43" s="168" t="s">
        <v>1539</v>
      </c>
      <c r="B43" s="311" t="s">
        <v>1540</v>
      </c>
      <c r="C43" s="607" t="s">
        <v>1498</v>
      </c>
      <c r="D43" s="602">
        <v>7.76</v>
      </c>
      <c r="E43" s="602">
        <v>7.76</v>
      </c>
      <c r="F43" s="602">
        <f t="shared" si="4"/>
        <v>7.76</v>
      </c>
      <c r="G43" s="129"/>
      <c r="I43" s="608">
        <v>9.35</v>
      </c>
      <c r="J43" s="139" t="e">
        <f>#REF!*1.45</f>
        <v>#REF!</v>
      </c>
    </row>
    <row r="44" spans="1:10" ht="17.25">
      <c r="A44" s="168" t="s">
        <v>1541</v>
      </c>
      <c r="B44" s="143" t="s">
        <v>1542</v>
      </c>
      <c r="C44" s="607" t="s">
        <v>1498</v>
      </c>
      <c r="D44" s="602">
        <v>33</v>
      </c>
      <c r="E44" s="602">
        <v>33</v>
      </c>
      <c r="F44" s="602">
        <f t="shared" si="4"/>
        <v>33</v>
      </c>
      <c r="G44" s="129"/>
      <c r="I44" s="608">
        <v>33</v>
      </c>
      <c r="J44" s="139" t="e">
        <f>#REF!*1.45</f>
        <v>#REF!</v>
      </c>
    </row>
    <row r="45" spans="1:10" ht="18">
      <c r="A45" s="168" t="s">
        <v>1543</v>
      </c>
      <c r="B45" s="606" t="s">
        <v>1544</v>
      </c>
      <c r="C45" s="607" t="s">
        <v>1498</v>
      </c>
      <c r="D45" s="602">
        <v>7.76</v>
      </c>
      <c r="E45" s="602">
        <v>7.76</v>
      </c>
      <c r="F45" s="602">
        <f t="shared" si="4"/>
        <v>7.76</v>
      </c>
      <c r="G45" s="129"/>
      <c r="I45" s="608">
        <v>11</v>
      </c>
      <c r="J45" s="139" t="e">
        <f>#REF!*1.45</f>
        <v>#REF!</v>
      </c>
    </row>
    <row r="46" spans="1:10" ht="15.75">
      <c r="A46" s="488" t="s">
        <v>1545</v>
      </c>
      <c r="B46" s="493" t="s">
        <v>2062</v>
      </c>
      <c r="C46" s="487"/>
      <c r="D46" s="602"/>
      <c r="E46" s="602"/>
      <c r="F46" s="602"/>
      <c r="G46" s="129"/>
      <c r="I46" s="558"/>
    </row>
    <row r="47" spans="1:10" ht="15.75">
      <c r="A47" s="488"/>
      <c r="B47" s="147" t="s">
        <v>1506</v>
      </c>
      <c r="C47" s="487" t="s">
        <v>1528</v>
      </c>
      <c r="D47" s="602">
        <v>20</v>
      </c>
      <c r="E47" s="602">
        <v>20</v>
      </c>
      <c r="F47" s="602">
        <f>E47</f>
        <v>20</v>
      </c>
      <c r="G47" s="129"/>
      <c r="I47" s="558"/>
    </row>
    <row r="48" spans="1:10" ht="15.75">
      <c r="A48" s="488"/>
      <c r="B48" s="147" t="s">
        <v>1507</v>
      </c>
      <c r="C48" s="487" t="s">
        <v>1528</v>
      </c>
      <c r="D48" s="602">
        <v>23</v>
      </c>
      <c r="E48" s="602">
        <v>23</v>
      </c>
      <c r="F48" s="602">
        <f t="shared" ref="F48:F49" si="5">E48</f>
        <v>23</v>
      </c>
      <c r="G48" s="129"/>
      <c r="I48" s="558"/>
    </row>
    <row r="49" spans="1:9" ht="15.75">
      <c r="A49" s="488"/>
      <c r="B49" s="147" t="s">
        <v>2063</v>
      </c>
      <c r="C49" s="487" t="s">
        <v>1528</v>
      </c>
      <c r="D49" s="602">
        <v>26</v>
      </c>
      <c r="E49" s="602">
        <v>26</v>
      </c>
      <c r="F49" s="602">
        <f t="shared" si="5"/>
        <v>26</v>
      </c>
      <c r="G49" s="129"/>
      <c r="I49" s="558"/>
    </row>
    <row r="50" spans="1:9" ht="15.75">
      <c r="A50" s="488" t="s">
        <v>2061</v>
      </c>
      <c r="B50" s="147" t="s">
        <v>1546</v>
      </c>
      <c r="C50" s="487"/>
      <c r="D50" s="602"/>
      <c r="E50" s="602"/>
      <c r="F50" s="602"/>
      <c r="G50" s="129"/>
      <c r="I50" s="558"/>
    </row>
    <row r="51" spans="1:9" ht="15.75">
      <c r="A51" s="488"/>
      <c r="B51" s="147" t="s">
        <v>1506</v>
      </c>
      <c r="C51" s="487" t="s">
        <v>1498</v>
      </c>
      <c r="D51" s="602">
        <v>27</v>
      </c>
      <c r="E51" s="602">
        <v>27</v>
      </c>
      <c r="F51" s="602">
        <f>E51</f>
        <v>27</v>
      </c>
      <c r="G51" s="129"/>
      <c r="I51" s="558"/>
    </row>
    <row r="52" spans="1:9" ht="15.75">
      <c r="A52" s="488"/>
      <c r="B52" s="147" t="s">
        <v>1507</v>
      </c>
      <c r="C52" s="487" t="s">
        <v>1498</v>
      </c>
      <c r="D52" s="602">
        <v>30</v>
      </c>
      <c r="E52" s="602">
        <v>30</v>
      </c>
      <c r="F52" s="602">
        <f t="shared" ref="F52:F55" si="6">E52</f>
        <v>30</v>
      </c>
      <c r="G52" s="129"/>
      <c r="I52" s="558"/>
    </row>
    <row r="53" spans="1:9" ht="15.75">
      <c r="A53" s="488"/>
      <c r="B53" s="147" t="s">
        <v>1508</v>
      </c>
      <c r="C53" s="487" t="s">
        <v>1498</v>
      </c>
      <c r="D53" s="602">
        <v>33</v>
      </c>
      <c r="E53" s="602">
        <v>33</v>
      </c>
      <c r="F53" s="602">
        <f t="shared" si="6"/>
        <v>33</v>
      </c>
      <c r="G53" s="129"/>
      <c r="I53" s="558"/>
    </row>
    <row r="54" spans="1:9" ht="15.75">
      <c r="A54" s="488"/>
      <c r="B54" s="147" t="s">
        <v>1509</v>
      </c>
      <c r="C54" s="487" t="s">
        <v>1498</v>
      </c>
      <c r="D54" s="602">
        <v>36</v>
      </c>
      <c r="E54" s="602">
        <v>36</v>
      </c>
      <c r="F54" s="602">
        <f t="shared" si="6"/>
        <v>36</v>
      </c>
      <c r="G54" s="129"/>
      <c r="I54" s="558"/>
    </row>
    <row r="55" spans="1:9" ht="15.75">
      <c r="A55" s="488"/>
      <c r="B55" s="147" t="s">
        <v>1520</v>
      </c>
      <c r="C55" s="487" t="s">
        <v>1498</v>
      </c>
      <c r="D55" s="602">
        <v>38</v>
      </c>
      <c r="E55" s="602">
        <v>38</v>
      </c>
      <c r="F55" s="602">
        <f t="shared" si="6"/>
        <v>38</v>
      </c>
      <c r="G55" s="129"/>
      <c r="I55" s="558"/>
    </row>
    <row r="56" spans="1:9" ht="21.75" customHeight="1">
      <c r="A56" s="497" t="s">
        <v>1526</v>
      </c>
      <c r="B56" s="906" t="s">
        <v>2069</v>
      </c>
      <c r="C56" s="907"/>
      <c r="D56" s="907"/>
      <c r="E56" s="907"/>
      <c r="F56" s="907"/>
      <c r="G56" s="908"/>
    </row>
    <row r="57" spans="1:9" ht="15.75">
      <c r="A57" s="488">
        <v>1</v>
      </c>
      <c r="B57" s="181" t="s">
        <v>1547</v>
      </c>
      <c r="C57" s="144" t="s">
        <v>236</v>
      </c>
      <c r="D57" s="248">
        <v>219.45</v>
      </c>
      <c r="E57" s="248">
        <v>219.45</v>
      </c>
      <c r="F57" s="249">
        <f>E57</f>
        <v>219.45</v>
      </c>
      <c r="G57" s="129"/>
    </row>
    <row r="58" spans="1:9" ht="15.75">
      <c r="A58" s="155">
        <v>4</v>
      </c>
      <c r="B58" s="286" t="s">
        <v>1548</v>
      </c>
      <c r="C58" s="125" t="s">
        <v>236</v>
      </c>
      <c r="D58" s="248">
        <v>1.7849999999999999</v>
      </c>
      <c r="E58" s="248">
        <v>1.7849999999999999</v>
      </c>
      <c r="F58" s="249">
        <f t="shared" ref="F58:F71" si="7">E58</f>
        <v>1.7849999999999999</v>
      </c>
      <c r="G58" s="129"/>
    </row>
    <row r="59" spans="1:9" s="122" customFormat="1" ht="15.75">
      <c r="A59" s="155">
        <v>5</v>
      </c>
      <c r="B59" s="286" t="s">
        <v>1549</v>
      </c>
      <c r="C59" s="125" t="s">
        <v>236</v>
      </c>
      <c r="D59" s="248">
        <v>4.0949999999999998</v>
      </c>
      <c r="E59" s="248">
        <v>4.0949999999999998</v>
      </c>
      <c r="F59" s="249">
        <f t="shared" si="7"/>
        <v>4.0949999999999998</v>
      </c>
      <c r="G59" s="129"/>
    </row>
    <row r="60" spans="1:9" ht="15.75">
      <c r="A60" s="155">
        <v>6</v>
      </c>
      <c r="B60" s="286" t="s">
        <v>1550</v>
      </c>
      <c r="C60" s="125" t="s">
        <v>236</v>
      </c>
      <c r="D60" s="248">
        <v>0.63</v>
      </c>
      <c r="E60" s="248">
        <v>0.63</v>
      </c>
      <c r="F60" s="249">
        <f t="shared" si="7"/>
        <v>0.63</v>
      </c>
      <c r="G60" s="129"/>
    </row>
    <row r="61" spans="1:9" ht="15.75">
      <c r="A61" s="155">
        <v>7</v>
      </c>
      <c r="B61" s="286" t="s">
        <v>1551</v>
      </c>
      <c r="C61" s="125" t="s">
        <v>236</v>
      </c>
      <c r="D61" s="248">
        <v>173.25</v>
      </c>
      <c r="E61" s="248">
        <v>173.25</v>
      </c>
      <c r="F61" s="249">
        <f t="shared" si="7"/>
        <v>173.25</v>
      </c>
      <c r="G61" s="129"/>
    </row>
    <row r="62" spans="1:9" ht="15.75">
      <c r="A62" s="155">
        <v>8</v>
      </c>
      <c r="B62" s="286" t="s">
        <v>1552</v>
      </c>
      <c r="C62" s="125" t="s">
        <v>1385</v>
      </c>
      <c r="D62" s="248">
        <v>2.94</v>
      </c>
      <c r="E62" s="248">
        <v>2.94</v>
      </c>
      <c r="F62" s="249">
        <f t="shared" si="7"/>
        <v>2.94</v>
      </c>
      <c r="G62" s="129"/>
    </row>
    <row r="63" spans="1:9" ht="15.75">
      <c r="A63" s="155">
        <v>9</v>
      </c>
      <c r="B63" s="286" t="s">
        <v>1553</v>
      </c>
      <c r="C63" s="125" t="s">
        <v>1385</v>
      </c>
      <c r="D63" s="248">
        <v>1.7849999999999999</v>
      </c>
      <c r="E63" s="248">
        <v>1.7849999999999999</v>
      </c>
      <c r="F63" s="249">
        <f t="shared" si="7"/>
        <v>1.7849999999999999</v>
      </c>
      <c r="G63" s="129"/>
    </row>
    <row r="64" spans="1:9" ht="15.75">
      <c r="A64" s="155">
        <v>10</v>
      </c>
      <c r="B64" s="286" t="s">
        <v>1554</v>
      </c>
      <c r="C64" s="125" t="s">
        <v>236</v>
      </c>
      <c r="D64" s="248">
        <v>173.25</v>
      </c>
      <c r="E64" s="248">
        <v>173.25</v>
      </c>
      <c r="F64" s="249">
        <f t="shared" si="7"/>
        <v>173.25</v>
      </c>
      <c r="G64" s="129"/>
    </row>
    <row r="65" spans="1:7" ht="15.75">
      <c r="A65" s="155">
        <v>11</v>
      </c>
      <c r="B65" s="286" t="s">
        <v>1555</v>
      </c>
      <c r="C65" s="125" t="s">
        <v>236</v>
      </c>
      <c r="D65" s="248">
        <v>115.5</v>
      </c>
      <c r="E65" s="248">
        <v>115.5</v>
      </c>
      <c r="F65" s="249">
        <f t="shared" si="7"/>
        <v>115.5</v>
      </c>
      <c r="G65" s="129"/>
    </row>
    <row r="66" spans="1:7" ht="15.75">
      <c r="A66" s="155">
        <v>12</v>
      </c>
      <c r="B66" s="286" t="s">
        <v>1556</v>
      </c>
      <c r="C66" s="125" t="s">
        <v>236</v>
      </c>
      <c r="D66" s="248">
        <v>80.850000000000009</v>
      </c>
      <c r="E66" s="248">
        <v>80.850000000000009</v>
      </c>
      <c r="F66" s="249">
        <f t="shared" si="7"/>
        <v>80.850000000000009</v>
      </c>
      <c r="G66" s="129"/>
    </row>
    <row r="67" spans="1:7" ht="15.75">
      <c r="A67" s="155">
        <v>13</v>
      </c>
      <c r="B67" s="286" t="s">
        <v>1557</v>
      </c>
      <c r="C67" s="125" t="s">
        <v>236</v>
      </c>
      <c r="D67" s="248">
        <v>34.65</v>
      </c>
      <c r="E67" s="248">
        <v>34.65</v>
      </c>
      <c r="F67" s="249">
        <f t="shared" si="7"/>
        <v>34.65</v>
      </c>
      <c r="G67" s="129"/>
    </row>
    <row r="68" spans="1:7" ht="15.75">
      <c r="A68" s="155">
        <v>14</v>
      </c>
      <c r="B68" s="286" t="s">
        <v>1558</v>
      </c>
      <c r="C68" s="125" t="s">
        <v>236</v>
      </c>
      <c r="D68" s="248">
        <v>138.6</v>
      </c>
      <c r="E68" s="248">
        <v>138.6</v>
      </c>
      <c r="F68" s="249">
        <f t="shared" si="7"/>
        <v>138.6</v>
      </c>
      <c r="G68" s="129"/>
    </row>
    <row r="69" spans="1:7" ht="15.75">
      <c r="A69" s="155">
        <v>15</v>
      </c>
      <c r="B69" s="286" t="s">
        <v>1559</v>
      </c>
      <c r="C69" s="125" t="s">
        <v>236</v>
      </c>
      <c r="D69" s="248">
        <v>57.75</v>
      </c>
      <c r="E69" s="248">
        <v>57.75</v>
      </c>
      <c r="F69" s="249">
        <f t="shared" si="7"/>
        <v>57.75</v>
      </c>
      <c r="G69" s="129"/>
    </row>
    <row r="70" spans="1:7" ht="15.75">
      <c r="A70" s="155">
        <v>16</v>
      </c>
      <c r="B70" s="286" t="s">
        <v>1560</v>
      </c>
      <c r="C70" s="125" t="s">
        <v>236</v>
      </c>
      <c r="D70" s="248">
        <v>46.2</v>
      </c>
      <c r="E70" s="248">
        <v>46.2</v>
      </c>
      <c r="F70" s="249">
        <f t="shared" si="7"/>
        <v>46.2</v>
      </c>
      <c r="G70" s="129"/>
    </row>
    <row r="71" spans="1:7" ht="15.75">
      <c r="A71" s="498">
        <v>17</v>
      </c>
      <c r="B71" s="286" t="s">
        <v>1561</v>
      </c>
      <c r="C71" s="125" t="s">
        <v>236</v>
      </c>
      <c r="D71" s="248">
        <v>34.65</v>
      </c>
      <c r="E71" s="248">
        <v>34.65</v>
      </c>
      <c r="F71" s="249">
        <f t="shared" si="7"/>
        <v>34.65</v>
      </c>
      <c r="G71" s="129"/>
    </row>
    <row r="72" spans="1:7" ht="22.5" customHeight="1">
      <c r="A72" s="499" t="s">
        <v>1529</v>
      </c>
      <c r="B72" s="909" t="s">
        <v>1562</v>
      </c>
      <c r="C72" s="909"/>
      <c r="D72" s="906"/>
      <c r="E72" s="906"/>
      <c r="F72" s="906"/>
      <c r="G72" s="910"/>
    </row>
    <row r="73" spans="1:7" ht="15.75">
      <c r="A73" s="498">
        <v>1</v>
      </c>
      <c r="B73" s="181" t="s">
        <v>1563</v>
      </c>
      <c r="C73" s="144" t="s">
        <v>1564</v>
      </c>
      <c r="D73" s="248">
        <v>63</v>
      </c>
      <c r="E73" s="248">
        <v>63</v>
      </c>
      <c r="F73" s="249">
        <f>E73</f>
        <v>63</v>
      </c>
      <c r="G73" s="129"/>
    </row>
    <row r="74" spans="1:7" ht="15.75">
      <c r="A74" s="155">
        <v>2</v>
      </c>
      <c r="B74" s="181" t="s">
        <v>1565</v>
      </c>
      <c r="C74" s="144" t="s">
        <v>1564</v>
      </c>
      <c r="D74" s="248">
        <v>336</v>
      </c>
      <c r="E74" s="248">
        <v>336</v>
      </c>
      <c r="F74" s="249">
        <f t="shared" ref="F74:F88" si="8">E74</f>
        <v>336</v>
      </c>
      <c r="G74" s="129"/>
    </row>
    <row r="75" spans="1:7" ht="15.75">
      <c r="A75" s="498">
        <v>3</v>
      </c>
      <c r="B75" s="181" t="s">
        <v>1566</v>
      </c>
      <c r="C75" s="144" t="s">
        <v>1564</v>
      </c>
      <c r="D75" s="248">
        <v>63</v>
      </c>
      <c r="E75" s="248">
        <v>63</v>
      </c>
      <c r="F75" s="249">
        <f t="shared" si="8"/>
        <v>63</v>
      </c>
      <c r="G75" s="129"/>
    </row>
    <row r="76" spans="1:7" ht="15.75">
      <c r="A76" s="155">
        <v>4</v>
      </c>
      <c r="B76" s="181" t="s">
        <v>1567</v>
      </c>
      <c r="C76" s="144" t="s">
        <v>1564</v>
      </c>
      <c r="D76" s="248">
        <v>126</v>
      </c>
      <c r="E76" s="248">
        <v>126</v>
      </c>
      <c r="F76" s="249">
        <f t="shared" si="8"/>
        <v>126</v>
      </c>
      <c r="G76" s="129"/>
    </row>
    <row r="77" spans="1:7" ht="15.75">
      <c r="A77" s="498">
        <v>5</v>
      </c>
      <c r="B77" s="181" t="s">
        <v>1568</v>
      </c>
      <c r="C77" s="144" t="s">
        <v>1564</v>
      </c>
      <c r="D77" s="248">
        <v>682.5</v>
      </c>
      <c r="E77" s="248">
        <v>682.5</v>
      </c>
      <c r="F77" s="249">
        <f t="shared" si="8"/>
        <v>682.5</v>
      </c>
      <c r="G77" s="129"/>
    </row>
    <row r="78" spans="1:7" ht="15.75">
      <c r="A78" s="155">
        <v>6</v>
      </c>
      <c r="B78" s="181" t="s">
        <v>1569</v>
      </c>
      <c r="C78" s="144" t="s">
        <v>236</v>
      </c>
      <c r="D78" s="248">
        <v>21</v>
      </c>
      <c r="E78" s="248">
        <v>21</v>
      </c>
      <c r="F78" s="249">
        <f t="shared" si="8"/>
        <v>21</v>
      </c>
      <c r="G78" s="129"/>
    </row>
    <row r="79" spans="1:7" ht="15.75">
      <c r="A79" s="498">
        <v>7</v>
      </c>
      <c r="B79" s="181" t="s">
        <v>1570</v>
      </c>
      <c r="C79" s="144" t="s">
        <v>1564</v>
      </c>
      <c r="D79" s="248">
        <v>105</v>
      </c>
      <c r="E79" s="248">
        <v>105</v>
      </c>
      <c r="F79" s="249">
        <f t="shared" si="8"/>
        <v>105</v>
      </c>
      <c r="G79" s="129"/>
    </row>
    <row r="80" spans="1:7" ht="15.75">
      <c r="A80" s="155">
        <v>8</v>
      </c>
      <c r="B80" s="181" t="s">
        <v>1571</v>
      </c>
      <c r="C80" s="144" t="s">
        <v>1564</v>
      </c>
      <c r="D80" s="248">
        <v>105</v>
      </c>
      <c r="E80" s="248">
        <v>105</v>
      </c>
      <c r="F80" s="249">
        <f t="shared" si="8"/>
        <v>105</v>
      </c>
      <c r="G80" s="129"/>
    </row>
    <row r="81" spans="1:7" ht="15.75">
      <c r="A81" s="498">
        <v>9</v>
      </c>
      <c r="B81" s="181" t="s">
        <v>1572</v>
      </c>
      <c r="C81" s="144" t="s">
        <v>1385</v>
      </c>
      <c r="D81" s="248">
        <v>2.1</v>
      </c>
      <c r="E81" s="248">
        <v>2.1</v>
      </c>
      <c r="F81" s="249">
        <f t="shared" si="8"/>
        <v>2.1</v>
      </c>
      <c r="G81" s="129"/>
    </row>
    <row r="82" spans="1:7" ht="15.75">
      <c r="A82" s="155">
        <v>10</v>
      </c>
      <c r="B82" s="181" t="s">
        <v>1573</v>
      </c>
      <c r="C82" s="144" t="s">
        <v>1574</v>
      </c>
      <c r="D82" s="248">
        <v>15.75</v>
      </c>
      <c r="E82" s="248">
        <v>15.75</v>
      </c>
      <c r="F82" s="249">
        <f t="shared" si="8"/>
        <v>15.75</v>
      </c>
      <c r="G82" s="129"/>
    </row>
    <row r="83" spans="1:7" ht="15.75">
      <c r="A83" s="498">
        <v>11</v>
      </c>
      <c r="B83" s="181" t="s">
        <v>1575</v>
      </c>
      <c r="C83" s="144" t="s">
        <v>1574</v>
      </c>
      <c r="D83" s="248">
        <v>5.25</v>
      </c>
      <c r="E83" s="248">
        <v>5.25</v>
      </c>
      <c r="F83" s="249">
        <f t="shared" si="8"/>
        <v>5.25</v>
      </c>
      <c r="G83" s="129"/>
    </row>
    <row r="84" spans="1:7" ht="15.75">
      <c r="A84" s="155">
        <v>12</v>
      </c>
      <c r="B84" s="181" t="s">
        <v>1576</v>
      </c>
      <c r="C84" s="144" t="s">
        <v>1574</v>
      </c>
      <c r="D84" s="248">
        <v>5.25</v>
      </c>
      <c r="E84" s="248">
        <v>5.25</v>
      </c>
      <c r="F84" s="249">
        <f t="shared" si="8"/>
        <v>5.25</v>
      </c>
      <c r="G84" s="129"/>
    </row>
    <row r="85" spans="1:7" ht="18.75" customHeight="1">
      <c r="A85" s="498">
        <v>13</v>
      </c>
      <c r="B85" s="500" t="s">
        <v>1577</v>
      </c>
      <c r="C85" s="151" t="s">
        <v>1578</v>
      </c>
      <c r="D85" s="501">
        <v>13125</v>
      </c>
      <c r="E85" s="501">
        <v>13125</v>
      </c>
      <c r="F85" s="249">
        <f t="shared" si="8"/>
        <v>13125</v>
      </c>
      <c r="G85" s="129"/>
    </row>
    <row r="86" spans="1:7" ht="18.75" customHeight="1">
      <c r="A86" s="155">
        <v>14</v>
      </c>
      <c r="B86" s="247" t="s">
        <v>1579</v>
      </c>
      <c r="C86" s="144" t="s">
        <v>1578</v>
      </c>
      <c r="D86" s="248">
        <v>5250</v>
      </c>
      <c r="E86" s="248">
        <v>5250</v>
      </c>
      <c r="F86" s="249">
        <f t="shared" si="8"/>
        <v>5250</v>
      </c>
      <c r="G86" s="129"/>
    </row>
    <row r="87" spans="1:7" ht="33" customHeight="1">
      <c r="A87" s="498">
        <v>15</v>
      </c>
      <c r="B87" s="502" t="s">
        <v>1580</v>
      </c>
      <c r="C87" s="151" t="s">
        <v>1578</v>
      </c>
      <c r="D87" s="501">
        <v>3150</v>
      </c>
      <c r="E87" s="501">
        <v>3150</v>
      </c>
      <c r="F87" s="249">
        <f t="shared" si="8"/>
        <v>3150</v>
      </c>
      <c r="G87" s="129"/>
    </row>
    <row r="88" spans="1:7" ht="30">
      <c r="A88" s="155">
        <v>16</v>
      </c>
      <c r="B88" s="502" t="s">
        <v>1581</v>
      </c>
      <c r="C88" s="151" t="s">
        <v>1578</v>
      </c>
      <c r="D88" s="501">
        <v>4725</v>
      </c>
      <c r="E88" s="501">
        <v>4725</v>
      </c>
      <c r="F88" s="249">
        <f t="shared" si="8"/>
        <v>4725</v>
      </c>
      <c r="G88" s="129"/>
    </row>
    <row r="89" spans="1:7" ht="21.75" customHeight="1">
      <c r="A89" s="503" t="s">
        <v>1531</v>
      </c>
      <c r="B89" s="911" t="s">
        <v>1582</v>
      </c>
      <c r="C89" s="911"/>
      <c r="D89" s="912"/>
      <c r="E89" s="912"/>
      <c r="F89" s="912"/>
      <c r="G89" s="913"/>
    </row>
    <row r="90" spans="1:7" ht="18" customHeight="1">
      <c r="A90" s="224" t="s">
        <v>1446</v>
      </c>
      <c r="B90" s="177" t="s">
        <v>1583</v>
      </c>
      <c r="C90" s="144"/>
      <c r="D90" s="249"/>
      <c r="E90" s="249"/>
      <c r="F90" s="249"/>
      <c r="G90" s="504"/>
    </row>
    <row r="91" spans="1:7" ht="18" customHeight="1">
      <c r="A91" s="155">
        <v>1</v>
      </c>
      <c r="B91" s="181" t="s">
        <v>1584</v>
      </c>
      <c r="C91" s="125" t="s">
        <v>236</v>
      </c>
      <c r="D91" s="248">
        <v>21</v>
      </c>
      <c r="E91" s="248">
        <v>21</v>
      </c>
      <c r="F91" s="249">
        <f>E91</f>
        <v>21</v>
      </c>
      <c r="G91" s="129"/>
    </row>
    <row r="92" spans="1:7" ht="18" customHeight="1">
      <c r="A92" s="155">
        <v>2</v>
      </c>
      <c r="B92" s="181" t="s">
        <v>1585</v>
      </c>
      <c r="C92" s="125" t="s">
        <v>236</v>
      </c>
      <c r="D92" s="248">
        <v>155</v>
      </c>
      <c r="E92" s="248">
        <v>155</v>
      </c>
      <c r="F92" s="249">
        <f t="shared" ref="F92:F134" si="9">E92</f>
        <v>155</v>
      </c>
      <c r="G92" s="129"/>
    </row>
    <row r="93" spans="1:7" ht="18" customHeight="1">
      <c r="A93" s="505">
        <v>7</v>
      </c>
      <c r="B93" s="506" t="s">
        <v>1586</v>
      </c>
      <c r="C93" s="125" t="s">
        <v>236</v>
      </c>
      <c r="D93" s="248">
        <v>10.5</v>
      </c>
      <c r="E93" s="248">
        <v>10.5</v>
      </c>
      <c r="F93" s="249">
        <f t="shared" si="9"/>
        <v>10.5</v>
      </c>
      <c r="G93" s="129"/>
    </row>
    <row r="94" spans="1:7" ht="30.75">
      <c r="A94" s="155">
        <v>8</v>
      </c>
      <c r="B94" s="260" t="s">
        <v>1587</v>
      </c>
      <c r="C94" s="125" t="s">
        <v>236</v>
      </c>
      <c r="D94" s="507">
        <v>210</v>
      </c>
      <c r="E94" s="507">
        <v>210</v>
      </c>
      <c r="F94" s="249">
        <f t="shared" si="9"/>
        <v>210</v>
      </c>
      <c r="G94" s="129"/>
    </row>
    <row r="95" spans="1:7" ht="18" customHeight="1">
      <c r="A95" s="155">
        <v>9</v>
      </c>
      <c r="B95" s="181" t="s">
        <v>1588</v>
      </c>
      <c r="C95" s="144" t="s">
        <v>464</v>
      </c>
      <c r="D95" s="248">
        <v>262.5</v>
      </c>
      <c r="E95" s="248">
        <v>262.5</v>
      </c>
      <c r="F95" s="249">
        <f t="shared" si="9"/>
        <v>262.5</v>
      </c>
      <c r="G95" s="129"/>
    </row>
    <row r="96" spans="1:7" ht="18" customHeight="1">
      <c r="A96" s="505">
        <v>10</v>
      </c>
      <c r="B96" s="508" t="s">
        <v>1589</v>
      </c>
      <c r="C96" s="509" t="s">
        <v>236</v>
      </c>
      <c r="D96" s="507">
        <v>12.600000000000001</v>
      </c>
      <c r="E96" s="507">
        <v>12.600000000000001</v>
      </c>
      <c r="F96" s="249">
        <f t="shared" si="9"/>
        <v>12.600000000000001</v>
      </c>
      <c r="G96" s="129"/>
    </row>
    <row r="97" spans="1:7" ht="18" customHeight="1">
      <c r="A97" s="155">
        <v>11</v>
      </c>
      <c r="B97" s="181" t="s">
        <v>1590</v>
      </c>
      <c r="C97" s="144" t="s">
        <v>236</v>
      </c>
      <c r="D97" s="248">
        <v>12.600000000000001</v>
      </c>
      <c r="E97" s="248">
        <v>12.600000000000001</v>
      </c>
      <c r="F97" s="249">
        <f t="shared" si="9"/>
        <v>12.600000000000001</v>
      </c>
      <c r="G97" s="129"/>
    </row>
    <row r="98" spans="1:7" ht="18" customHeight="1">
      <c r="A98" s="155">
        <v>12</v>
      </c>
      <c r="B98" s="181" t="s">
        <v>1591</v>
      </c>
      <c r="C98" s="144" t="s">
        <v>236</v>
      </c>
      <c r="D98" s="248">
        <v>31.5</v>
      </c>
      <c r="E98" s="248">
        <v>31.5</v>
      </c>
      <c r="F98" s="249">
        <f t="shared" si="9"/>
        <v>31.5</v>
      </c>
      <c r="G98" s="129"/>
    </row>
    <row r="99" spans="1:7" ht="18" customHeight="1">
      <c r="A99" s="505">
        <v>13</v>
      </c>
      <c r="B99" s="508" t="s">
        <v>1592</v>
      </c>
      <c r="C99" s="509" t="s">
        <v>236</v>
      </c>
      <c r="D99" s="507">
        <v>10.5</v>
      </c>
      <c r="E99" s="507">
        <v>10.5</v>
      </c>
      <c r="F99" s="249">
        <f t="shared" si="9"/>
        <v>10.5</v>
      </c>
      <c r="G99" s="129"/>
    </row>
    <row r="100" spans="1:7" ht="18" customHeight="1">
      <c r="A100" s="155">
        <v>14</v>
      </c>
      <c r="B100" s="508" t="s">
        <v>1593</v>
      </c>
      <c r="C100" s="509" t="s">
        <v>236</v>
      </c>
      <c r="D100" s="507">
        <v>8.4</v>
      </c>
      <c r="E100" s="507">
        <v>8.4</v>
      </c>
      <c r="F100" s="249">
        <f t="shared" si="9"/>
        <v>8.4</v>
      </c>
      <c r="G100" s="129"/>
    </row>
    <row r="101" spans="1:7" ht="18" customHeight="1">
      <c r="A101" s="155">
        <v>15</v>
      </c>
      <c r="B101" s="508" t="s">
        <v>1594</v>
      </c>
      <c r="C101" s="509" t="s">
        <v>236</v>
      </c>
      <c r="D101" s="507">
        <v>8.4</v>
      </c>
      <c r="E101" s="507">
        <v>8.4</v>
      </c>
      <c r="F101" s="249">
        <f t="shared" si="9"/>
        <v>8.4</v>
      </c>
      <c r="G101" s="129"/>
    </row>
    <row r="102" spans="1:7" ht="18" customHeight="1">
      <c r="A102" s="505">
        <v>16</v>
      </c>
      <c r="B102" s="508" t="s">
        <v>1595</v>
      </c>
      <c r="C102" s="509" t="s">
        <v>236</v>
      </c>
      <c r="D102" s="507">
        <v>15.75</v>
      </c>
      <c r="E102" s="507">
        <v>15.75</v>
      </c>
      <c r="F102" s="249">
        <f t="shared" si="9"/>
        <v>15.75</v>
      </c>
      <c r="G102" s="129"/>
    </row>
    <row r="103" spans="1:7" ht="18" customHeight="1">
      <c r="A103" s="155">
        <v>17</v>
      </c>
      <c r="B103" s="508" t="s">
        <v>1596</v>
      </c>
      <c r="C103" s="509" t="s">
        <v>236</v>
      </c>
      <c r="D103" s="507">
        <v>10.5</v>
      </c>
      <c r="E103" s="507">
        <v>10.5</v>
      </c>
      <c r="F103" s="249">
        <f t="shared" si="9"/>
        <v>10.5</v>
      </c>
      <c r="G103" s="129"/>
    </row>
    <row r="104" spans="1:7" ht="18" customHeight="1">
      <c r="A104" s="505">
        <v>18</v>
      </c>
      <c r="B104" s="508" t="s">
        <v>1597</v>
      </c>
      <c r="C104" s="509" t="s">
        <v>236</v>
      </c>
      <c r="D104" s="507">
        <v>10.5</v>
      </c>
      <c r="E104" s="507">
        <v>10.5</v>
      </c>
      <c r="F104" s="249">
        <f t="shared" si="9"/>
        <v>10.5</v>
      </c>
      <c r="G104" s="129"/>
    </row>
    <row r="105" spans="1:7" ht="18" customHeight="1">
      <c r="A105" s="155">
        <v>19</v>
      </c>
      <c r="B105" s="508" t="s">
        <v>1598</v>
      </c>
      <c r="C105" s="509" t="s">
        <v>236</v>
      </c>
      <c r="D105" s="507">
        <v>15.75</v>
      </c>
      <c r="E105" s="507">
        <v>15.75</v>
      </c>
      <c r="F105" s="249">
        <f t="shared" si="9"/>
        <v>15.75</v>
      </c>
      <c r="G105" s="129"/>
    </row>
    <row r="106" spans="1:7" ht="18" customHeight="1">
      <c r="A106" s="505">
        <v>20</v>
      </c>
      <c r="B106" s="508" t="s">
        <v>1599</v>
      </c>
      <c r="C106" s="509" t="s">
        <v>236</v>
      </c>
      <c r="D106" s="507">
        <v>15.75</v>
      </c>
      <c r="E106" s="507">
        <v>15.75</v>
      </c>
      <c r="F106" s="249">
        <f t="shared" si="9"/>
        <v>15.75</v>
      </c>
      <c r="G106" s="129"/>
    </row>
    <row r="107" spans="1:7" ht="18" customHeight="1">
      <c r="A107" s="155">
        <v>21</v>
      </c>
      <c r="B107" s="508" t="s">
        <v>1600</v>
      </c>
      <c r="C107" s="509" t="s">
        <v>236</v>
      </c>
      <c r="D107" s="507">
        <v>21</v>
      </c>
      <c r="E107" s="507">
        <v>21</v>
      </c>
      <c r="F107" s="249">
        <f t="shared" si="9"/>
        <v>21</v>
      </c>
      <c r="G107" s="129"/>
    </row>
    <row r="108" spans="1:7" ht="18" customHeight="1">
      <c r="A108" s="505">
        <v>22</v>
      </c>
      <c r="B108" s="508" t="s">
        <v>1601</v>
      </c>
      <c r="C108" s="509" t="s">
        <v>236</v>
      </c>
      <c r="D108" s="507">
        <v>10.5</v>
      </c>
      <c r="E108" s="507">
        <v>10.5</v>
      </c>
      <c r="F108" s="249">
        <f t="shared" si="9"/>
        <v>10.5</v>
      </c>
      <c r="G108" s="129"/>
    </row>
    <row r="109" spans="1:7" ht="18" customHeight="1">
      <c r="A109" s="155">
        <v>23</v>
      </c>
      <c r="B109" s="508" t="s">
        <v>1602</v>
      </c>
      <c r="C109" s="509" t="s">
        <v>236</v>
      </c>
      <c r="D109" s="507">
        <v>17.850000000000001</v>
      </c>
      <c r="E109" s="507">
        <v>17.850000000000001</v>
      </c>
      <c r="F109" s="249">
        <f t="shared" si="9"/>
        <v>17.850000000000001</v>
      </c>
      <c r="G109" s="129"/>
    </row>
    <row r="110" spans="1:7" ht="18" customHeight="1">
      <c r="A110" s="505">
        <v>24</v>
      </c>
      <c r="B110" s="508" t="s">
        <v>1603</v>
      </c>
      <c r="C110" s="509" t="s">
        <v>236</v>
      </c>
      <c r="D110" s="507">
        <v>52.5</v>
      </c>
      <c r="E110" s="507">
        <v>52.5</v>
      </c>
      <c r="F110" s="249">
        <f t="shared" si="9"/>
        <v>52.5</v>
      </c>
      <c r="G110" s="129"/>
    </row>
    <row r="111" spans="1:7" ht="18" customHeight="1">
      <c r="A111" s="155">
        <v>25</v>
      </c>
      <c r="B111" s="508" t="s">
        <v>1604</v>
      </c>
      <c r="C111" s="509" t="s">
        <v>236</v>
      </c>
      <c r="D111" s="507">
        <v>21</v>
      </c>
      <c r="E111" s="507">
        <v>21</v>
      </c>
      <c r="F111" s="249">
        <f t="shared" si="9"/>
        <v>21</v>
      </c>
      <c r="G111" s="129"/>
    </row>
    <row r="112" spans="1:7" ht="18" customHeight="1">
      <c r="A112" s="505">
        <v>26</v>
      </c>
      <c r="B112" s="508" t="s">
        <v>1605</v>
      </c>
      <c r="C112" s="509" t="s">
        <v>236</v>
      </c>
      <c r="D112" s="507">
        <v>8.4</v>
      </c>
      <c r="E112" s="507">
        <v>8.4</v>
      </c>
      <c r="F112" s="249">
        <f t="shared" si="9"/>
        <v>8.4</v>
      </c>
      <c r="G112" s="129"/>
    </row>
    <row r="113" spans="1:7" ht="18" customHeight="1">
      <c r="A113" s="155">
        <v>27</v>
      </c>
      <c r="B113" s="508" t="s">
        <v>1606</v>
      </c>
      <c r="C113" s="509" t="s">
        <v>236</v>
      </c>
      <c r="D113" s="507">
        <v>21</v>
      </c>
      <c r="E113" s="507">
        <v>21</v>
      </c>
      <c r="F113" s="249">
        <f t="shared" si="9"/>
        <v>21</v>
      </c>
      <c r="G113" s="129"/>
    </row>
    <row r="114" spans="1:7" ht="18" customHeight="1">
      <c r="A114" s="505">
        <v>28</v>
      </c>
      <c r="B114" s="508" t="s">
        <v>1607</v>
      </c>
      <c r="C114" s="509" t="s">
        <v>236</v>
      </c>
      <c r="D114" s="507">
        <v>10.5</v>
      </c>
      <c r="E114" s="507">
        <v>10.5</v>
      </c>
      <c r="F114" s="249">
        <f t="shared" si="9"/>
        <v>10.5</v>
      </c>
      <c r="G114" s="129"/>
    </row>
    <row r="115" spans="1:7" ht="18" customHeight="1">
      <c r="A115" s="155">
        <v>29</v>
      </c>
      <c r="B115" s="508" t="s">
        <v>1608</v>
      </c>
      <c r="C115" s="509" t="s">
        <v>236</v>
      </c>
      <c r="D115" s="507">
        <v>12.600000000000001</v>
      </c>
      <c r="E115" s="507">
        <v>12.600000000000001</v>
      </c>
      <c r="F115" s="249">
        <f t="shared" si="9"/>
        <v>12.600000000000001</v>
      </c>
      <c r="G115" s="129"/>
    </row>
    <row r="116" spans="1:7" ht="18" customHeight="1">
      <c r="A116" s="505">
        <v>30</v>
      </c>
      <c r="B116" s="508" t="s">
        <v>1609</v>
      </c>
      <c r="C116" s="509" t="s">
        <v>236</v>
      </c>
      <c r="D116" s="507">
        <v>12.600000000000001</v>
      </c>
      <c r="E116" s="507">
        <v>12.600000000000001</v>
      </c>
      <c r="F116" s="249">
        <f t="shared" si="9"/>
        <v>12.600000000000001</v>
      </c>
      <c r="G116" s="129"/>
    </row>
    <row r="117" spans="1:7" ht="18" customHeight="1">
      <c r="A117" s="155">
        <v>31</v>
      </c>
      <c r="B117" s="508" t="s">
        <v>1610</v>
      </c>
      <c r="C117" s="509" t="s">
        <v>236</v>
      </c>
      <c r="D117" s="507">
        <v>10.5</v>
      </c>
      <c r="E117" s="507">
        <v>10.5</v>
      </c>
      <c r="F117" s="249">
        <f t="shared" si="9"/>
        <v>10.5</v>
      </c>
      <c r="G117" s="129"/>
    </row>
    <row r="118" spans="1:7" ht="18" customHeight="1">
      <c r="A118" s="505">
        <v>32</v>
      </c>
      <c r="B118" s="508" t="s">
        <v>1611</v>
      </c>
      <c r="C118" s="509" t="s">
        <v>236</v>
      </c>
      <c r="D118" s="507">
        <v>17.850000000000001</v>
      </c>
      <c r="E118" s="507">
        <v>17.850000000000001</v>
      </c>
      <c r="F118" s="249">
        <f t="shared" si="9"/>
        <v>17.850000000000001</v>
      </c>
      <c r="G118" s="129"/>
    </row>
    <row r="119" spans="1:7" ht="18" customHeight="1">
      <c r="A119" s="155">
        <v>33</v>
      </c>
      <c r="B119" s="508" t="s">
        <v>1612</v>
      </c>
      <c r="C119" s="509" t="s">
        <v>236</v>
      </c>
      <c r="D119" s="507">
        <v>52.5</v>
      </c>
      <c r="E119" s="507">
        <v>52.5</v>
      </c>
      <c r="F119" s="249">
        <f t="shared" si="9"/>
        <v>52.5</v>
      </c>
      <c r="G119" s="129"/>
    </row>
    <row r="120" spans="1:7" ht="18" customHeight="1">
      <c r="A120" s="505">
        <v>34</v>
      </c>
      <c r="B120" s="508" t="s">
        <v>1613</v>
      </c>
      <c r="C120" s="509" t="s">
        <v>236</v>
      </c>
      <c r="D120" s="507">
        <v>57.75</v>
      </c>
      <c r="E120" s="507">
        <v>57.75</v>
      </c>
      <c r="F120" s="249">
        <f t="shared" si="9"/>
        <v>57.75</v>
      </c>
      <c r="G120" s="129"/>
    </row>
    <row r="121" spans="1:7" ht="18" customHeight="1">
      <c r="A121" s="155">
        <v>35</v>
      </c>
      <c r="B121" s="181" t="s">
        <v>1614</v>
      </c>
      <c r="C121" s="144" t="s">
        <v>236</v>
      </c>
      <c r="D121" s="248">
        <v>15.75</v>
      </c>
      <c r="E121" s="248">
        <v>15.75</v>
      </c>
      <c r="F121" s="249">
        <f t="shared" si="9"/>
        <v>15.75</v>
      </c>
      <c r="G121" s="129"/>
    </row>
    <row r="122" spans="1:7" ht="18" customHeight="1">
      <c r="A122" s="505">
        <v>36</v>
      </c>
      <c r="B122" s="508" t="s">
        <v>1615</v>
      </c>
      <c r="C122" s="509" t="s">
        <v>236</v>
      </c>
      <c r="D122" s="507">
        <v>15.75</v>
      </c>
      <c r="E122" s="507">
        <v>15.75</v>
      </c>
      <c r="F122" s="249">
        <f t="shared" si="9"/>
        <v>15.75</v>
      </c>
      <c r="G122" s="129"/>
    </row>
    <row r="123" spans="1:7" ht="18" customHeight="1">
      <c r="A123" s="155">
        <v>37</v>
      </c>
      <c r="B123" s="508" t="s">
        <v>1616</v>
      </c>
      <c r="C123" s="509" t="s">
        <v>236</v>
      </c>
      <c r="D123" s="507">
        <v>15.75</v>
      </c>
      <c r="E123" s="507">
        <v>15.75</v>
      </c>
      <c r="F123" s="249">
        <f t="shared" si="9"/>
        <v>15.75</v>
      </c>
      <c r="G123" s="129"/>
    </row>
    <row r="124" spans="1:7" ht="18" customHeight="1">
      <c r="A124" s="155">
        <v>38</v>
      </c>
      <c r="B124" s="181" t="s">
        <v>1617</v>
      </c>
      <c r="C124" s="144" t="s">
        <v>236</v>
      </c>
      <c r="D124" s="248">
        <v>21</v>
      </c>
      <c r="E124" s="248">
        <v>21</v>
      </c>
      <c r="F124" s="249">
        <f t="shared" si="9"/>
        <v>21</v>
      </c>
      <c r="G124" s="129"/>
    </row>
    <row r="125" spans="1:7" ht="18" customHeight="1">
      <c r="A125" s="155">
        <v>39</v>
      </c>
      <c r="B125" s="508" t="s">
        <v>1618</v>
      </c>
      <c r="C125" s="509" t="s">
        <v>236</v>
      </c>
      <c r="D125" s="507">
        <v>21</v>
      </c>
      <c r="E125" s="507">
        <v>21</v>
      </c>
      <c r="F125" s="249">
        <f t="shared" si="9"/>
        <v>21</v>
      </c>
      <c r="G125" s="129"/>
    </row>
    <row r="126" spans="1:7" ht="18" customHeight="1">
      <c r="A126" s="505">
        <v>40</v>
      </c>
      <c r="B126" s="508" t="s">
        <v>1619</v>
      </c>
      <c r="C126" s="509" t="s">
        <v>236</v>
      </c>
      <c r="D126" s="507">
        <v>26.25</v>
      </c>
      <c r="E126" s="507">
        <v>26.25</v>
      </c>
      <c r="F126" s="249">
        <f t="shared" si="9"/>
        <v>26.25</v>
      </c>
      <c r="G126" s="129"/>
    </row>
    <row r="127" spans="1:7" ht="18" customHeight="1">
      <c r="A127" s="155">
        <v>41</v>
      </c>
      <c r="B127" s="181" t="s">
        <v>1620</v>
      </c>
      <c r="C127" s="144" t="s">
        <v>236</v>
      </c>
      <c r="D127" s="248">
        <v>42</v>
      </c>
      <c r="E127" s="248">
        <v>42</v>
      </c>
      <c r="F127" s="249">
        <f t="shared" si="9"/>
        <v>42</v>
      </c>
      <c r="G127" s="129"/>
    </row>
    <row r="128" spans="1:7" ht="18" customHeight="1">
      <c r="A128" s="474">
        <v>42</v>
      </c>
      <c r="B128" s="510" t="s">
        <v>1621</v>
      </c>
      <c r="C128" s="240" t="s">
        <v>236</v>
      </c>
      <c r="D128" s="242">
        <v>21</v>
      </c>
      <c r="E128" s="242">
        <v>21</v>
      </c>
      <c r="F128" s="249">
        <f t="shared" si="9"/>
        <v>21</v>
      </c>
      <c r="G128" s="129"/>
    </row>
    <row r="129" spans="1:7" ht="18" customHeight="1">
      <c r="A129" s="474">
        <v>43</v>
      </c>
      <c r="B129" s="511" t="s">
        <v>1622</v>
      </c>
      <c r="C129" s="512" t="s">
        <v>236</v>
      </c>
      <c r="D129" s="513">
        <v>52.5</v>
      </c>
      <c r="E129" s="513">
        <v>52.5</v>
      </c>
      <c r="F129" s="249">
        <f t="shared" si="9"/>
        <v>52.5</v>
      </c>
      <c r="G129" s="129"/>
    </row>
    <row r="130" spans="1:7" ht="18" customHeight="1">
      <c r="A130" s="505">
        <v>44</v>
      </c>
      <c r="B130" s="508" t="s">
        <v>1623</v>
      </c>
      <c r="C130" s="509" t="s">
        <v>236</v>
      </c>
      <c r="D130" s="507">
        <v>31.5</v>
      </c>
      <c r="E130" s="507">
        <v>31.5</v>
      </c>
      <c r="F130" s="249">
        <f t="shared" si="9"/>
        <v>31.5</v>
      </c>
      <c r="G130" s="129"/>
    </row>
    <row r="131" spans="1:7" ht="18" customHeight="1">
      <c r="A131" s="155">
        <v>45</v>
      </c>
      <c r="B131" s="508" t="s">
        <v>1624</v>
      </c>
      <c r="C131" s="509" t="s">
        <v>236</v>
      </c>
      <c r="D131" s="507">
        <v>15.75</v>
      </c>
      <c r="E131" s="507">
        <v>15.75</v>
      </c>
      <c r="F131" s="249">
        <f t="shared" si="9"/>
        <v>15.75</v>
      </c>
      <c r="G131" s="129"/>
    </row>
    <row r="132" spans="1:7" ht="18" customHeight="1">
      <c r="A132" s="505">
        <v>46</v>
      </c>
      <c r="B132" s="286" t="s">
        <v>1625</v>
      </c>
      <c r="C132" s="125" t="s">
        <v>493</v>
      </c>
      <c r="D132" s="248">
        <v>273</v>
      </c>
      <c r="E132" s="248">
        <v>273</v>
      </c>
      <c r="F132" s="249">
        <f t="shared" si="9"/>
        <v>273</v>
      </c>
      <c r="G132" s="129"/>
    </row>
    <row r="133" spans="1:7" ht="18" customHeight="1">
      <c r="A133" s="155">
        <v>47</v>
      </c>
      <c r="B133" s="286" t="s">
        <v>1626</v>
      </c>
      <c r="C133" s="125" t="s">
        <v>493</v>
      </c>
      <c r="D133" s="248">
        <v>273</v>
      </c>
      <c r="E133" s="248">
        <v>273</v>
      </c>
      <c r="F133" s="249">
        <f t="shared" si="9"/>
        <v>273</v>
      </c>
      <c r="G133" s="129"/>
    </row>
    <row r="134" spans="1:7" ht="18" customHeight="1" thickBot="1">
      <c r="A134" s="267">
        <v>48</v>
      </c>
      <c r="B134" s="268" t="s">
        <v>1627</v>
      </c>
      <c r="C134" s="269" t="s">
        <v>493</v>
      </c>
      <c r="D134" s="514">
        <v>273</v>
      </c>
      <c r="E134" s="514">
        <v>273</v>
      </c>
      <c r="F134" s="249">
        <f t="shared" si="9"/>
        <v>273</v>
      </c>
      <c r="G134" s="237"/>
    </row>
    <row r="135" spans="1:7" ht="20.100000000000001" hidden="1" customHeight="1">
      <c r="A135" s="914" t="s">
        <v>1628</v>
      </c>
      <c r="B135" s="915"/>
      <c r="C135" s="915"/>
      <c r="D135" s="915"/>
      <c r="E135" s="915"/>
      <c r="F135" s="915"/>
      <c r="G135" s="916"/>
    </row>
    <row r="136" spans="1:7" hidden="1">
      <c r="A136" s="474">
        <v>1</v>
      </c>
      <c r="B136" s="262" t="s">
        <v>1629</v>
      </c>
      <c r="C136" s="263" t="s">
        <v>236</v>
      </c>
      <c r="D136" s="243"/>
      <c r="E136" s="243"/>
      <c r="F136" s="243"/>
      <c r="G136" s="277"/>
    </row>
    <row r="137" spans="1:7" hidden="1">
      <c r="A137" s="155">
        <v>2</v>
      </c>
      <c r="B137" s="286" t="s">
        <v>1630</v>
      </c>
      <c r="C137" s="125" t="s">
        <v>1631</v>
      </c>
      <c r="D137" s="515"/>
      <c r="E137" s="515"/>
      <c r="F137" s="515"/>
      <c r="G137" s="219"/>
    </row>
    <row r="138" spans="1:7" hidden="1">
      <c r="A138" s="474">
        <v>3</v>
      </c>
      <c r="B138" s="286" t="s">
        <v>1589</v>
      </c>
      <c r="C138" s="125" t="s">
        <v>236</v>
      </c>
      <c r="D138" s="515"/>
      <c r="E138" s="515"/>
      <c r="F138" s="515"/>
      <c r="G138" s="219"/>
    </row>
    <row r="139" spans="1:7" hidden="1">
      <c r="A139" s="155">
        <v>4</v>
      </c>
      <c r="B139" s="286" t="s">
        <v>1590</v>
      </c>
      <c r="C139" s="125" t="s">
        <v>236</v>
      </c>
      <c r="D139" s="515"/>
      <c r="E139" s="515"/>
      <c r="F139" s="515"/>
      <c r="G139" s="219"/>
    </row>
    <row r="140" spans="1:7" hidden="1">
      <c r="A140" s="474">
        <v>5</v>
      </c>
      <c r="B140" s="286" t="s">
        <v>1591</v>
      </c>
      <c r="C140" s="125" t="s">
        <v>236</v>
      </c>
      <c r="D140" s="515"/>
      <c r="E140" s="515"/>
      <c r="F140" s="515"/>
      <c r="G140" s="219"/>
    </row>
    <row r="141" spans="1:7" hidden="1">
      <c r="A141" s="155">
        <v>6</v>
      </c>
      <c r="B141" s="286" t="s">
        <v>1592</v>
      </c>
      <c r="C141" s="125" t="s">
        <v>236</v>
      </c>
      <c r="D141" s="515"/>
      <c r="E141" s="515"/>
      <c r="F141" s="515"/>
      <c r="G141" s="219"/>
    </row>
    <row r="142" spans="1:7" hidden="1">
      <c r="A142" s="474">
        <v>7</v>
      </c>
      <c r="B142" s="286" t="s">
        <v>1593</v>
      </c>
      <c r="C142" s="125" t="s">
        <v>236</v>
      </c>
      <c r="D142" s="515"/>
      <c r="E142" s="515"/>
      <c r="F142" s="515"/>
      <c r="G142" s="219"/>
    </row>
    <row r="143" spans="1:7" hidden="1">
      <c r="A143" s="155">
        <v>8</v>
      </c>
      <c r="B143" s="286" t="s">
        <v>1594</v>
      </c>
      <c r="C143" s="125" t="s">
        <v>236</v>
      </c>
      <c r="D143" s="515"/>
      <c r="E143" s="515"/>
      <c r="F143" s="515"/>
      <c r="G143" s="219"/>
    </row>
    <row r="144" spans="1:7" hidden="1">
      <c r="A144" s="474">
        <v>9</v>
      </c>
      <c r="B144" s="286" t="s">
        <v>1632</v>
      </c>
      <c r="C144" s="125" t="s">
        <v>236</v>
      </c>
      <c r="D144" s="515"/>
      <c r="E144" s="515"/>
      <c r="F144" s="515"/>
      <c r="G144" s="219"/>
    </row>
    <row r="145" spans="1:7" hidden="1">
      <c r="A145" s="155">
        <v>10</v>
      </c>
      <c r="B145" s="286" t="s">
        <v>1596</v>
      </c>
      <c r="C145" s="125" t="s">
        <v>236</v>
      </c>
      <c r="D145" s="515"/>
      <c r="E145" s="515"/>
      <c r="F145" s="515"/>
      <c r="G145" s="219"/>
    </row>
    <row r="146" spans="1:7" hidden="1">
      <c r="A146" s="474">
        <v>11</v>
      </c>
      <c r="B146" s="286" t="s">
        <v>1633</v>
      </c>
      <c r="C146" s="125" t="s">
        <v>236</v>
      </c>
      <c r="D146" s="515"/>
      <c r="E146" s="515"/>
      <c r="F146" s="515"/>
      <c r="G146" s="219"/>
    </row>
    <row r="147" spans="1:7" hidden="1">
      <c r="A147" s="155">
        <v>12</v>
      </c>
      <c r="B147" s="286" t="s">
        <v>1598</v>
      </c>
      <c r="C147" s="125" t="s">
        <v>236</v>
      </c>
      <c r="D147" s="515"/>
      <c r="E147" s="515"/>
      <c r="F147" s="515"/>
      <c r="G147" s="219"/>
    </row>
    <row r="148" spans="1:7" hidden="1">
      <c r="A148" s="474">
        <v>13</v>
      </c>
      <c r="B148" s="286" t="s">
        <v>1599</v>
      </c>
      <c r="C148" s="125" t="s">
        <v>236</v>
      </c>
      <c r="D148" s="515"/>
      <c r="E148" s="515"/>
      <c r="F148" s="515"/>
      <c r="G148" s="219"/>
    </row>
    <row r="149" spans="1:7" hidden="1">
      <c r="A149" s="155">
        <v>14</v>
      </c>
      <c r="B149" s="286" t="s">
        <v>1600</v>
      </c>
      <c r="C149" s="125" t="s">
        <v>236</v>
      </c>
      <c r="D149" s="515"/>
      <c r="E149" s="515"/>
      <c r="F149" s="515"/>
      <c r="G149" s="219"/>
    </row>
    <row r="150" spans="1:7" hidden="1">
      <c r="A150" s="474">
        <v>15</v>
      </c>
      <c r="B150" s="286" t="s">
        <v>1634</v>
      </c>
      <c r="C150" s="125" t="s">
        <v>236</v>
      </c>
      <c r="D150" s="515"/>
      <c r="E150" s="515"/>
      <c r="F150" s="515"/>
      <c r="G150" s="219"/>
    </row>
    <row r="151" spans="1:7" hidden="1">
      <c r="A151" s="155">
        <v>16</v>
      </c>
      <c r="B151" s="286" t="s">
        <v>1635</v>
      </c>
      <c r="C151" s="125" t="s">
        <v>236</v>
      </c>
      <c r="D151" s="515"/>
      <c r="E151" s="515"/>
      <c r="F151" s="515"/>
      <c r="G151" s="219"/>
    </row>
    <row r="152" spans="1:7" hidden="1">
      <c r="A152" s="474">
        <v>17</v>
      </c>
      <c r="B152" s="286" t="s">
        <v>1603</v>
      </c>
      <c r="C152" s="125" t="s">
        <v>236</v>
      </c>
      <c r="D152" s="515"/>
      <c r="E152" s="515"/>
      <c r="F152" s="515"/>
      <c r="G152" s="219"/>
    </row>
    <row r="153" spans="1:7" hidden="1">
      <c r="A153" s="155">
        <v>18</v>
      </c>
      <c r="B153" s="286" t="s">
        <v>1604</v>
      </c>
      <c r="C153" s="125" t="s">
        <v>236</v>
      </c>
      <c r="D153" s="515"/>
      <c r="E153" s="515"/>
      <c r="F153" s="515"/>
      <c r="G153" s="219"/>
    </row>
    <row r="154" spans="1:7" hidden="1">
      <c r="A154" s="474">
        <v>19</v>
      </c>
      <c r="B154" s="286" t="s">
        <v>1636</v>
      </c>
      <c r="C154" s="125" t="s">
        <v>236</v>
      </c>
      <c r="D154" s="515"/>
      <c r="E154" s="515"/>
      <c r="F154" s="515"/>
      <c r="G154" s="219"/>
    </row>
    <row r="155" spans="1:7" hidden="1">
      <c r="A155" s="155">
        <v>20</v>
      </c>
      <c r="B155" s="286" t="s">
        <v>1637</v>
      </c>
      <c r="C155" s="125" t="s">
        <v>236</v>
      </c>
      <c r="D155" s="515"/>
      <c r="E155" s="515"/>
      <c r="F155" s="515"/>
      <c r="G155" s="219"/>
    </row>
    <row r="156" spans="1:7" hidden="1">
      <c r="A156" s="474">
        <v>21</v>
      </c>
      <c r="B156" s="286" t="s">
        <v>1638</v>
      </c>
      <c r="C156" s="125" t="s">
        <v>236</v>
      </c>
      <c r="D156" s="515"/>
      <c r="E156" s="515"/>
      <c r="F156" s="515"/>
      <c r="G156" s="219"/>
    </row>
    <row r="157" spans="1:7" hidden="1">
      <c r="A157" s="155">
        <v>22</v>
      </c>
      <c r="B157" s="286" t="s">
        <v>1639</v>
      </c>
      <c r="C157" s="125" t="s">
        <v>236</v>
      </c>
      <c r="D157" s="515"/>
      <c r="E157" s="515"/>
      <c r="F157" s="515"/>
      <c r="G157" s="219"/>
    </row>
    <row r="158" spans="1:7" hidden="1">
      <c r="A158" s="474">
        <v>23</v>
      </c>
      <c r="B158" s="286" t="s">
        <v>1608</v>
      </c>
      <c r="C158" s="125" t="s">
        <v>236</v>
      </c>
      <c r="D158" s="515"/>
      <c r="E158" s="515"/>
      <c r="F158" s="515"/>
      <c r="G158" s="219"/>
    </row>
    <row r="159" spans="1:7" hidden="1">
      <c r="A159" s="155">
        <v>24</v>
      </c>
      <c r="B159" s="286" t="s">
        <v>1640</v>
      </c>
      <c r="C159" s="125" t="s">
        <v>236</v>
      </c>
      <c r="D159" s="515"/>
      <c r="E159" s="515"/>
      <c r="F159" s="515"/>
      <c r="G159" s="219"/>
    </row>
    <row r="160" spans="1:7" hidden="1">
      <c r="A160" s="474">
        <v>25</v>
      </c>
      <c r="B160" s="286" t="s">
        <v>1641</v>
      </c>
      <c r="C160" s="125" t="s">
        <v>236</v>
      </c>
      <c r="D160" s="515"/>
      <c r="E160" s="515"/>
      <c r="F160" s="515"/>
      <c r="G160" s="219"/>
    </row>
    <row r="161" spans="1:7" ht="15.75" hidden="1" thickBot="1">
      <c r="A161" s="267">
        <v>26</v>
      </c>
      <c r="B161" s="268" t="s">
        <v>1642</v>
      </c>
      <c r="C161" s="269" t="s">
        <v>236</v>
      </c>
      <c r="D161" s="516"/>
      <c r="E161" s="516"/>
      <c r="F161" s="516"/>
      <c r="G161" s="517"/>
    </row>
    <row r="162" spans="1:7">
      <c r="A162" s="518"/>
    </row>
    <row r="163" spans="1:7">
      <c r="A163" s="518"/>
    </row>
  </sheetData>
  <mergeCells count="11">
    <mergeCell ref="A1:G1"/>
    <mergeCell ref="A2:A3"/>
    <mergeCell ref="B2:B3"/>
    <mergeCell ref="C2:C3"/>
    <mergeCell ref="G2:G3"/>
    <mergeCell ref="D2:F2"/>
    <mergeCell ref="B4:G4"/>
    <mergeCell ref="B56:G56"/>
    <mergeCell ref="B72:G72"/>
    <mergeCell ref="B89:G89"/>
    <mergeCell ref="A135:G135"/>
  </mergeCells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76"/>
  <sheetViews>
    <sheetView zoomScalePageLayoutView="70" workbookViewId="0">
      <selection activeCell="H7" sqref="H7"/>
    </sheetView>
  </sheetViews>
  <sheetFormatPr defaultRowHeight="12"/>
  <cols>
    <col min="1" max="1" width="20.140625" style="519" customWidth="1"/>
    <col min="2" max="2" width="27.5703125" style="519" bestFit="1" customWidth="1"/>
    <col min="3" max="3" width="15.85546875" style="519" bestFit="1" customWidth="1"/>
    <col min="4" max="4" width="7.140625" style="519" customWidth="1"/>
    <col min="5" max="5" width="7.85546875" style="519" bestFit="1" customWidth="1"/>
    <col min="6" max="6" width="7.7109375" style="519" customWidth="1"/>
    <col min="7" max="16384" width="9.140625" style="519"/>
  </cols>
  <sheetData>
    <row r="1" spans="1:6" ht="51" customHeight="1" thickBot="1">
      <c r="A1" s="920" t="s">
        <v>2145</v>
      </c>
      <c r="B1" s="920"/>
      <c r="C1" s="920"/>
      <c r="D1" s="920"/>
      <c r="E1" s="920"/>
      <c r="F1" s="920"/>
    </row>
    <row r="2" spans="1:6" ht="18.75" customHeight="1">
      <c r="A2" s="921" t="s">
        <v>1643</v>
      </c>
      <c r="B2" s="923" t="s">
        <v>1644</v>
      </c>
      <c r="C2" s="923" t="s">
        <v>1645</v>
      </c>
      <c r="D2" s="923" t="s">
        <v>1646</v>
      </c>
      <c r="E2" s="925" t="s">
        <v>1647</v>
      </c>
      <c r="F2" s="926"/>
    </row>
    <row r="3" spans="1:6" ht="21.75" customHeight="1">
      <c r="A3" s="922"/>
      <c r="B3" s="924"/>
      <c r="C3" s="924"/>
      <c r="D3" s="924"/>
      <c r="E3" s="520" t="s">
        <v>1648</v>
      </c>
      <c r="F3" s="521" t="s">
        <v>1649</v>
      </c>
    </row>
    <row r="4" spans="1:6" ht="15.75" thickBot="1">
      <c r="A4" s="739">
        <v>1</v>
      </c>
      <c r="B4" s="522">
        <v>2</v>
      </c>
      <c r="C4" s="522">
        <v>3</v>
      </c>
      <c r="D4" s="522">
        <v>4</v>
      </c>
      <c r="E4" s="522">
        <v>5</v>
      </c>
      <c r="F4" s="523" t="s">
        <v>1650</v>
      </c>
    </row>
    <row r="5" spans="1:6" ht="15">
      <c r="A5" s="524" t="s">
        <v>1651</v>
      </c>
      <c r="B5" s="525" t="s">
        <v>1652</v>
      </c>
      <c r="C5" s="525" t="s">
        <v>1653</v>
      </c>
      <c r="D5" s="525" t="s">
        <v>1654</v>
      </c>
      <c r="E5" s="525">
        <v>400</v>
      </c>
      <c r="F5" s="526">
        <v>2800</v>
      </c>
    </row>
    <row r="6" spans="1:6" ht="15">
      <c r="A6" s="527" t="s">
        <v>1651</v>
      </c>
      <c r="B6" s="528" t="s">
        <v>1655</v>
      </c>
      <c r="C6" s="528" t="s">
        <v>1653</v>
      </c>
      <c r="D6" s="528" t="s">
        <v>1654</v>
      </c>
      <c r="E6" s="528">
        <v>500</v>
      </c>
      <c r="F6" s="529">
        <v>3500</v>
      </c>
    </row>
    <row r="7" spans="1:6" ht="15">
      <c r="A7" s="527" t="s">
        <v>1656</v>
      </c>
      <c r="B7" s="528" t="s">
        <v>1657</v>
      </c>
      <c r="C7" s="528"/>
      <c r="D7" s="528" t="s">
        <v>1658</v>
      </c>
      <c r="E7" s="528">
        <v>1400</v>
      </c>
      <c r="F7" s="529">
        <v>9800</v>
      </c>
    </row>
    <row r="8" spans="1:6" ht="15">
      <c r="A8" s="527" t="s">
        <v>1659</v>
      </c>
      <c r="B8" s="528" t="s">
        <v>1660</v>
      </c>
      <c r="C8" s="528"/>
      <c r="D8" s="528" t="s">
        <v>1661</v>
      </c>
      <c r="E8" s="528">
        <v>1000</v>
      </c>
      <c r="F8" s="529">
        <v>7000</v>
      </c>
    </row>
    <row r="9" spans="1:6" ht="15">
      <c r="A9" s="527" t="s">
        <v>1662</v>
      </c>
      <c r="B9" s="528" t="s">
        <v>1663</v>
      </c>
      <c r="C9" s="528"/>
      <c r="D9" s="528" t="s">
        <v>1664</v>
      </c>
      <c r="E9" s="528">
        <v>260</v>
      </c>
      <c r="F9" s="529">
        <v>1820</v>
      </c>
    </row>
    <row r="10" spans="1:6" ht="15">
      <c r="A10" s="527" t="s">
        <v>1665</v>
      </c>
      <c r="B10" s="528" t="s">
        <v>1666</v>
      </c>
      <c r="C10" s="528"/>
      <c r="D10" s="528" t="s">
        <v>1667</v>
      </c>
      <c r="E10" s="528">
        <v>1200</v>
      </c>
      <c r="F10" s="529">
        <v>8400</v>
      </c>
    </row>
    <row r="11" spans="1:6" ht="15">
      <c r="A11" s="527" t="s">
        <v>1668</v>
      </c>
      <c r="B11" s="528" t="s">
        <v>1669</v>
      </c>
      <c r="C11" s="528" t="s">
        <v>1670</v>
      </c>
      <c r="D11" s="528" t="s">
        <v>1671</v>
      </c>
      <c r="E11" s="528">
        <v>250</v>
      </c>
      <c r="F11" s="529">
        <v>1750</v>
      </c>
    </row>
    <row r="12" spans="1:6" ht="15">
      <c r="A12" s="527" t="s">
        <v>1668</v>
      </c>
      <c r="B12" s="528" t="s">
        <v>1672</v>
      </c>
      <c r="C12" s="528"/>
      <c r="D12" s="528" t="s">
        <v>1671</v>
      </c>
      <c r="E12" s="528">
        <v>250</v>
      </c>
      <c r="F12" s="529">
        <v>1750</v>
      </c>
    </row>
    <row r="13" spans="1:6" ht="15">
      <c r="A13" s="527" t="s">
        <v>1668</v>
      </c>
      <c r="B13" s="528" t="s">
        <v>1673</v>
      </c>
      <c r="C13" s="528"/>
      <c r="D13" s="528" t="s">
        <v>1671</v>
      </c>
      <c r="E13" s="528">
        <v>250</v>
      </c>
      <c r="F13" s="529">
        <v>1750</v>
      </c>
    </row>
    <row r="14" spans="1:6" ht="15">
      <c r="A14" s="527" t="s">
        <v>1674</v>
      </c>
      <c r="B14" s="528" t="s">
        <v>1675</v>
      </c>
      <c r="C14" s="528" t="s">
        <v>1676</v>
      </c>
      <c r="D14" s="528" t="s">
        <v>1677</v>
      </c>
      <c r="E14" s="528">
        <v>3100</v>
      </c>
      <c r="F14" s="529">
        <v>21700</v>
      </c>
    </row>
    <row r="15" spans="1:6" ht="15">
      <c r="A15" s="527" t="s">
        <v>1674</v>
      </c>
      <c r="B15" s="528" t="s">
        <v>1678</v>
      </c>
      <c r="C15" s="528" t="s">
        <v>1679</v>
      </c>
      <c r="D15" s="528" t="s">
        <v>1677</v>
      </c>
      <c r="E15" s="528">
        <v>3500</v>
      </c>
      <c r="F15" s="529">
        <v>24500</v>
      </c>
    </row>
    <row r="16" spans="1:6" ht="15">
      <c r="A16" s="527" t="s">
        <v>1680</v>
      </c>
      <c r="B16" s="528" t="s">
        <v>1681</v>
      </c>
      <c r="C16" s="528"/>
      <c r="D16" s="528" t="s">
        <v>1682</v>
      </c>
      <c r="E16" s="528">
        <v>250</v>
      </c>
      <c r="F16" s="529">
        <v>1750</v>
      </c>
    </row>
    <row r="17" spans="1:6" ht="15">
      <c r="A17" s="527" t="s">
        <v>1680</v>
      </c>
      <c r="B17" s="528" t="s">
        <v>1683</v>
      </c>
      <c r="C17" s="528"/>
      <c r="D17" s="528" t="s">
        <v>1682</v>
      </c>
      <c r="E17" s="528">
        <v>250</v>
      </c>
      <c r="F17" s="529">
        <v>1750</v>
      </c>
    </row>
    <row r="18" spans="1:6" ht="15">
      <c r="A18" s="527" t="s">
        <v>1684</v>
      </c>
      <c r="B18" s="528" t="s">
        <v>1685</v>
      </c>
      <c r="C18" s="528" t="s">
        <v>1686</v>
      </c>
      <c r="D18" s="528" t="s">
        <v>1687</v>
      </c>
      <c r="E18" s="528">
        <v>2100</v>
      </c>
      <c r="F18" s="529">
        <v>14700</v>
      </c>
    </row>
    <row r="19" spans="1:6" ht="15">
      <c r="A19" s="527" t="s">
        <v>1684</v>
      </c>
      <c r="B19" s="528" t="s">
        <v>1688</v>
      </c>
      <c r="C19" s="528" t="s">
        <v>1686</v>
      </c>
      <c r="D19" s="528" t="s">
        <v>1687</v>
      </c>
      <c r="E19" s="528">
        <v>2100</v>
      </c>
      <c r="F19" s="529">
        <v>14700</v>
      </c>
    </row>
    <row r="20" spans="1:6" ht="15">
      <c r="A20" s="527" t="s">
        <v>1689</v>
      </c>
      <c r="B20" s="528" t="s">
        <v>1690</v>
      </c>
      <c r="C20" s="528" t="s">
        <v>1686</v>
      </c>
      <c r="D20" s="528" t="s">
        <v>1691</v>
      </c>
      <c r="E20" s="528">
        <v>3000</v>
      </c>
      <c r="F20" s="529">
        <v>21000</v>
      </c>
    </row>
    <row r="21" spans="1:6" ht="15">
      <c r="A21" s="527" t="s">
        <v>1689</v>
      </c>
      <c r="B21" s="528" t="s">
        <v>1692</v>
      </c>
      <c r="C21" s="528" t="s">
        <v>1686</v>
      </c>
      <c r="D21" s="528" t="s">
        <v>1691</v>
      </c>
      <c r="E21" s="528">
        <v>3000</v>
      </c>
      <c r="F21" s="529">
        <v>21000</v>
      </c>
    </row>
    <row r="22" spans="1:6" ht="15">
      <c r="A22" s="527" t="s">
        <v>1689</v>
      </c>
      <c r="B22" s="528" t="s">
        <v>1693</v>
      </c>
      <c r="C22" s="528" t="s">
        <v>1686</v>
      </c>
      <c r="D22" s="528" t="s">
        <v>1691</v>
      </c>
      <c r="E22" s="528">
        <v>3000</v>
      </c>
      <c r="F22" s="529">
        <v>21000</v>
      </c>
    </row>
    <row r="23" spans="1:6" ht="15">
      <c r="A23" s="527" t="s">
        <v>1689</v>
      </c>
      <c r="B23" s="528" t="s">
        <v>1694</v>
      </c>
      <c r="C23" s="528" t="s">
        <v>1686</v>
      </c>
      <c r="D23" s="528" t="s">
        <v>1691</v>
      </c>
      <c r="E23" s="528">
        <v>2000</v>
      </c>
      <c r="F23" s="529">
        <v>14000</v>
      </c>
    </row>
    <row r="24" spans="1:6" ht="15">
      <c r="A24" s="527" t="s">
        <v>1689</v>
      </c>
      <c r="B24" s="528" t="s">
        <v>1695</v>
      </c>
      <c r="C24" s="528" t="s">
        <v>1686</v>
      </c>
      <c r="D24" s="528" t="s">
        <v>1691</v>
      </c>
      <c r="E24" s="528">
        <v>2000</v>
      </c>
      <c r="F24" s="529">
        <v>14000</v>
      </c>
    </row>
    <row r="25" spans="1:6" ht="15">
      <c r="A25" s="527" t="s">
        <v>1689</v>
      </c>
      <c r="B25" s="528" t="s">
        <v>1696</v>
      </c>
      <c r="C25" s="528" t="s">
        <v>1697</v>
      </c>
      <c r="D25" s="528" t="s">
        <v>1691</v>
      </c>
      <c r="E25" s="528">
        <v>1800</v>
      </c>
      <c r="F25" s="529">
        <v>12600</v>
      </c>
    </row>
    <row r="26" spans="1:6" ht="15">
      <c r="A26" s="527" t="s">
        <v>1689</v>
      </c>
      <c r="B26" s="528" t="s">
        <v>1698</v>
      </c>
      <c r="C26" s="528" t="s">
        <v>1697</v>
      </c>
      <c r="D26" s="528" t="s">
        <v>1691</v>
      </c>
      <c r="E26" s="528">
        <v>1800</v>
      </c>
      <c r="F26" s="529">
        <v>12600</v>
      </c>
    </row>
    <row r="27" spans="1:6" ht="15">
      <c r="A27" s="527" t="s">
        <v>1689</v>
      </c>
      <c r="B27" s="528" t="s">
        <v>1699</v>
      </c>
      <c r="C27" s="528" t="s">
        <v>1697</v>
      </c>
      <c r="D27" s="528" t="s">
        <v>1691</v>
      </c>
      <c r="E27" s="528">
        <v>1800</v>
      </c>
      <c r="F27" s="529">
        <v>12600</v>
      </c>
    </row>
    <row r="28" spans="1:6" ht="15">
      <c r="A28" s="527" t="s">
        <v>1689</v>
      </c>
      <c r="B28" s="528" t="s">
        <v>1700</v>
      </c>
      <c r="C28" s="528" t="s">
        <v>1701</v>
      </c>
      <c r="D28" s="528" t="s">
        <v>1691</v>
      </c>
      <c r="E28" s="528">
        <v>1800</v>
      </c>
      <c r="F28" s="529">
        <v>12600</v>
      </c>
    </row>
    <row r="29" spans="1:6" ht="15">
      <c r="A29" s="527" t="s">
        <v>1689</v>
      </c>
      <c r="B29" s="528" t="s">
        <v>1702</v>
      </c>
      <c r="C29" s="528" t="s">
        <v>1701</v>
      </c>
      <c r="D29" s="528" t="s">
        <v>1691</v>
      </c>
      <c r="E29" s="528">
        <v>1800</v>
      </c>
      <c r="F29" s="529">
        <v>12600</v>
      </c>
    </row>
    <row r="30" spans="1:6" ht="15">
      <c r="A30" s="527" t="s">
        <v>1689</v>
      </c>
      <c r="B30" s="528" t="s">
        <v>1703</v>
      </c>
      <c r="C30" s="528" t="s">
        <v>1704</v>
      </c>
      <c r="D30" s="528" t="s">
        <v>1691</v>
      </c>
      <c r="E30" s="528">
        <v>1000</v>
      </c>
      <c r="F30" s="529">
        <v>7000</v>
      </c>
    </row>
    <row r="31" spans="1:6" ht="15">
      <c r="A31" s="527" t="s">
        <v>1705</v>
      </c>
      <c r="B31" s="528" t="s">
        <v>1706</v>
      </c>
      <c r="C31" s="528" t="s">
        <v>1707</v>
      </c>
      <c r="D31" s="528" t="s">
        <v>1708</v>
      </c>
      <c r="E31" s="528">
        <v>1300</v>
      </c>
      <c r="F31" s="529">
        <v>9100</v>
      </c>
    </row>
    <row r="32" spans="1:6" ht="15">
      <c r="A32" s="527" t="s">
        <v>1705</v>
      </c>
      <c r="B32" s="528" t="s">
        <v>1709</v>
      </c>
      <c r="C32" s="528" t="s">
        <v>1707</v>
      </c>
      <c r="D32" s="528" t="s">
        <v>1708</v>
      </c>
      <c r="E32" s="528">
        <v>1300</v>
      </c>
      <c r="F32" s="529">
        <v>9100</v>
      </c>
    </row>
    <row r="33" spans="1:6" ht="15">
      <c r="A33" s="527" t="s">
        <v>1705</v>
      </c>
      <c r="B33" s="528" t="s">
        <v>1710</v>
      </c>
      <c r="C33" s="528" t="s">
        <v>1707</v>
      </c>
      <c r="D33" s="528" t="s">
        <v>1708</v>
      </c>
      <c r="E33" s="528">
        <v>1300</v>
      </c>
      <c r="F33" s="529">
        <v>9100</v>
      </c>
    </row>
    <row r="34" spans="1:6" ht="15">
      <c r="A34" s="527" t="s">
        <v>1711</v>
      </c>
      <c r="B34" s="528"/>
      <c r="C34" s="528"/>
      <c r="D34" s="528" t="s">
        <v>1712</v>
      </c>
      <c r="E34" s="528">
        <v>130</v>
      </c>
      <c r="F34" s="529">
        <v>910</v>
      </c>
    </row>
    <row r="35" spans="1:6" ht="15">
      <c r="A35" s="527" t="s">
        <v>1713</v>
      </c>
      <c r="B35" s="528" t="s">
        <v>1714</v>
      </c>
      <c r="C35" s="528" t="s">
        <v>1715</v>
      </c>
      <c r="D35" s="528" t="s">
        <v>1716</v>
      </c>
      <c r="E35" s="528">
        <v>250</v>
      </c>
      <c r="F35" s="529">
        <v>1750</v>
      </c>
    </row>
    <row r="36" spans="1:6" ht="15">
      <c r="A36" s="527" t="s">
        <v>1713</v>
      </c>
      <c r="B36" s="528" t="s">
        <v>1717</v>
      </c>
      <c r="C36" s="528" t="s">
        <v>1718</v>
      </c>
      <c r="D36" s="528" t="s">
        <v>1716</v>
      </c>
      <c r="E36" s="528">
        <v>250</v>
      </c>
      <c r="F36" s="529">
        <v>1750</v>
      </c>
    </row>
    <row r="37" spans="1:6" ht="15">
      <c r="A37" s="527" t="s">
        <v>1713</v>
      </c>
      <c r="B37" s="528" t="s">
        <v>1719</v>
      </c>
      <c r="C37" s="528" t="s">
        <v>1718</v>
      </c>
      <c r="D37" s="528" t="s">
        <v>1716</v>
      </c>
      <c r="E37" s="528">
        <v>250</v>
      </c>
      <c r="F37" s="529">
        <v>1750</v>
      </c>
    </row>
    <row r="38" spans="1:6" ht="15">
      <c r="A38" s="527" t="s">
        <v>1713</v>
      </c>
      <c r="B38" s="528" t="s">
        <v>1720</v>
      </c>
      <c r="C38" s="528" t="s">
        <v>1718</v>
      </c>
      <c r="D38" s="528" t="s">
        <v>1716</v>
      </c>
      <c r="E38" s="528">
        <v>250</v>
      </c>
      <c r="F38" s="529">
        <v>1750</v>
      </c>
    </row>
    <row r="39" spans="1:6" ht="15">
      <c r="A39" s="527" t="s">
        <v>1713</v>
      </c>
      <c r="B39" s="528" t="s">
        <v>1721</v>
      </c>
      <c r="C39" s="528" t="s">
        <v>1718</v>
      </c>
      <c r="D39" s="528" t="s">
        <v>1716</v>
      </c>
      <c r="E39" s="528">
        <v>550</v>
      </c>
      <c r="F39" s="529">
        <v>3850</v>
      </c>
    </row>
    <row r="40" spans="1:6" ht="15">
      <c r="A40" s="527" t="s">
        <v>1722</v>
      </c>
      <c r="B40" s="528" t="s">
        <v>1723</v>
      </c>
      <c r="C40" s="528" t="s">
        <v>1724</v>
      </c>
      <c r="D40" s="528" t="s">
        <v>1725</v>
      </c>
      <c r="E40" s="528">
        <v>1200</v>
      </c>
      <c r="F40" s="529">
        <v>8400</v>
      </c>
    </row>
    <row r="41" spans="1:6" ht="15">
      <c r="A41" s="527" t="s">
        <v>1722</v>
      </c>
      <c r="B41" s="528" t="s">
        <v>1726</v>
      </c>
      <c r="C41" s="528" t="s">
        <v>1724</v>
      </c>
      <c r="D41" s="528" t="s">
        <v>1725</v>
      </c>
      <c r="E41" s="528">
        <v>1200</v>
      </c>
      <c r="F41" s="529">
        <v>8400</v>
      </c>
    </row>
    <row r="42" spans="1:6" ht="15">
      <c r="A42" s="527" t="s">
        <v>1722</v>
      </c>
      <c r="B42" s="528" t="s">
        <v>1727</v>
      </c>
      <c r="C42" s="528" t="s">
        <v>1728</v>
      </c>
      <c r="D42" s="528" t="s">
        <v>1725</v>
      </c>
      <c r="E42" s="528">
        <v>1800</v>
      </c>
      <c r="F42" s="529">
        <v>12600</v>
      </c>
    </row>
    <row r="43" spans="1:6" ht="15">
      <c r="A43" s="527" t="s">
        <v>1722</v>
      </c>
      <c r="B43" s="528" t="s">
        <v>1729</v>
      </c>
      <c r="C43" s="528" t="s">
        <v>1728</v>
      </c>
      <c r="D43" s="528" t="s">
        <v>1725</v>
      </c>
      <c r="E43" s="528">
        <v>1800</v>
      </c>
      <c r="F43" s="529">
        <v>12600</v>
      </c>
    </row>
    <row r="44" spans="1:6" ht="15">
      <c r="A44" s="527" t="s">
        <v>1722</v>
      </c>
      <c r="B44" s="528" t="s">
        <v>1730</v>
      </c>
      <c r="C44" s="528" t="s">
        <v>1728</v>
      </c>
      <c r="D44" s="528" t="s">
        <v>1725</v>
      </c>
      <c r="E44" s="528">
        <v>1800</v>
      </c>
      <c r="F44" s="529">
        <v>12600</v>
      </c>
    </row>
    <row r="45" spans="1:6" ht="15">
      <c r="A45" s="527" t="s">
        <v>1722</v>
      </c>
      <c r="B45" s="528" t="s">
        <v>1731</v>
      </c>
      <c r="C45" s="528" t="s">
        <v>1728</v>
      </c>
      <c r="D45" s="528" t="s">
        <v>1725</v>
      </c>
      <c r="E45" s="528">
        <v>1800</v>
      </c>
      <c r="F45" s="529">
        <v>12600</v>
      </c>
    </row>
    <row r="46" spans="1:6" ht="15">
      <c r="A46" s="527" t="s">
        <v>1732</v>
      </c>
      <c r="B46" s="528" t="s">
        <v>1733</v>
      </c>
      <c r="C46" s="528" t="s">
        <v>1728</v>
      </c>
      <c r="D46" s="528" t="s">
        <v>1725</v>
      </c>
      <c r="E46" s="528">
        <v>2100</v>
      </c>
      <c r="F46" s="529">
        <v>14700</v>
      </c>
    </row>
    <row r="47" spans="1:6" ht="15">
      <c r="A47" s="527" t="s">
        <v>1734</v>
      </c>
      <c r="B47" s="528" t="s">
        <v>1735</v>
      </c>
      <c r="C47" s="528" t="s">
        <v>1736</v>
      </c>
      <c r="D47" s="528" t="s">
        <v>1737</v>
      </c>
      <c r="E47" s="528">
        <v>400</v>
      </c>
      <c r="F47" s="529">
        <v>2800</v>
      </c>
    </row>
    <row r="48" spans="1:6" ht="15">
      <c r="A48" s="527" t="s">
        <v>1738</v>
      </c>
      <c r="B48" s="528" t="s">
        <v>1739</v>
      </c>
      <c r="C48" s="528" t="s">
        <v>1740</v>
      </c>
      <c r="D48" s="528" t="s">
        <v>1741</v>
      </c>
      <c r="E48" s="528">
        <v>150</v>
      </c>
      <c r="F48" s="529">
        <v>1050</v>
      </c>
    </row>
    <row r="49" spans="1:6" ht="15">
      <c r="A49" s="527" t="s">
        <v>1738</v>
      </c>
      <c r="B49" s="528" t="s">
        <v>1742</v>
      </c>
      <c r="C49" s="528" t="s">
        <v>1740</v>
      </c>
      <c r="D49" s="528" t="s">
        <v>1741</v>
      </c>
      <c r="E49" s="528">
        <v>150</v>
      </c>
      <c r="F49" s="529">
        <v>1050</v>
      </c>
    </row>
    <row r="50" spans="1:6" ht="15">
      <c r="A50" s="527" t="s">
        <v>1738</v>
      </c>
      <c r="B50" s="528" t="s">
        <v>1743</v>
      </c>
      <c r="C50" s="528" t="s">
        <v>1740</v>
      </c>
      <c r="D50" s="528" t="s">
        <v>1741</v>
      </c>
      <c r="E50" s="528">
        <v>150</v>
      </c>
      <c r="F50" s="529">
        <v>1050</v>
      </c>
    </row>
    <row r="51" spans="1:6" ht="15">
      <c r="A51" s="527" t="s">
        <v>1738</v>
      </c>
      <c r="B51" s="528" t="s">
        <v>1744</v>
      </c>
      <c r="C51" s="528" t="s">
        <v>1740</v>
      </c>
      <c r="D51" s="528" t="s">
        <v>1741</v>
      </c>
      <c r="E51" s="528">
        <v>150</v>
      </c>
      <c r="F51" s="529">
        <v>1050</v>
      </c>
    </row>
    <row r="52" spans="1:6" ht="15">
      <c r="A52" s="527" t="s">
        <v>1738</v>
      </c>
      <c r="B52" s="528" t="s">
        <v>1745</v>
      </c>
      <c r="C52" s="528" t="s">
        <v>1740</v>
      </c>
      <c r="D52" s="528" t="s">
        <v>1741</v>
      </c>
      <c r="E52" s="528">
        <v>150</v>
      </c>
      <c r="F52" s="529">
        <v>1050</v>
      </c>
    </row>
    <row r="53" spans="1:6" ht="15">
      <c r="A53" s="527" t="s">
        <v>1738</v>
      </c>
      <c r="B53" s="528" t="s">
        <v>1746</v>
      </c>
      <c r="C53" s="528" t="s">
        <v>1747</v>
      </c>
      <c r="D53" s="528" t="s">
        <v>1741</v>
      </c>
      <c r="E53" s="528">
        <v>150</v>
      </c>
      <c r="F53" s="529">
        <v>1050</v>
      </c>
    </row>
    <row r="54" spans="1:6" ht="15">
      <c r="A54" s="527" t="s">
        <v>1738</v>
      </c>
      <c r="B54" s="528" t="s">
        <v>1748</v>
      </c>
      <c r="C54" s="528" t="s">
        <v>1749</v>
      </c>
      <c r="D54" s="528" t="s">
        <v>1741</v>
      </c>
      <c r="E54" s="528">
        <v>350</v>
      </c>
      <c r="F54" s="529">
        <v>2450</v>
      </c>
    </row>
    <row r="55" spans="1:6" ht="15">
      <c r="A55" s="527" t="s">
        <v>1750</v>
      </c>
      <c r="B55" s="528" t="s">
        <v>1751</v>
      </c>
      <c r="C55" s="528" t="s">
        <v>1752</v>
      </c>
      <c r="D55" s="528" t="s">
        <v>1753</v>
      </c>
      <c r="E55" s="528">
        <v>1600</v>
      </c>
      <c r="F55" s="529">
        <v>11200</v>
      </c>
    </row>
    <row r="56" spans="1:6" ht="15">
      <c r="A56" s="527" t="s">
        <v>1750</v>
      </c>
      <c r="B56" s="528" t="s">
        <v>1754</v>
      </c>
      <c r="C56" s="528" t="s">
        <v>1752</v>
      </c>
      <c r="D56" s="528" t="s">
        <v>1753</v>
      </c>
      <c r="E56" s="528">
        <v>1600</v>
      </c>
      <c r="F56" s="529">
        <v>11200</v>
      </c>
    </row>
    <row r="57" spans="1:6" ht="15">
      <c r="A57" s="527" t="s">
        <v>1750</v>
      </c>
      <c r="B57" s="528" t="s">
        <v>1755</v>
      </c>
      <c r="C57" s="528" t="s">
        <v>1756</v>
      </c>
      <c r="D57" s="528" t="s">
        <v>1753</v>
      </c>
      <c r="E57" s="528">
        <v>1600</v>
      </c>
      <c r="F57" s="529">
        <v>11200</v>
      </c>
    </row>
    <row r="58" spans="1:6" ht="15">
      <c r="A58" s="527" t="s">
        <v>1750</v>
      </c>
      <c r="B58" s="528" t="s">
        <v>1757</v>
      </c>
      <c r="C58" s="528" t="s">
        <v>1752</v>
      </c>
      <c r="D58" s="528" t="s">
        <v>1753</v>
      </c>
      <c r="E58" s="528">
        <v>1600</v>
      </c>
      <c r="F58" s="529">
        <v>11200</v>
      </c>
    </row>
    <row r="59" spans="1:6" ht="15">
      <c r="A59" s="527" t="s">
        <v>1750</v>
      </c>
      <c r="B59" s="528" t="s">
        <v>1758</v>
      </c>
      <c r="C59" s="528" t="s">
        <v>1759</v>
      </c>
      <c r="D59" s="528" t="s">
        <v>1753</v>
      </c>
      <c r="E59" s="528">
        <v>1600</v>
      </c>
      <c r="F59" s="529">
        <v>11200</v>
      </c>
    </row>
    <row r="60" spans="1:6" ht="15">
      <c r="A60" s="527" t="s">
        <v>1750</v>
      </c>
      <c r="B60" s="528" t="s">
        <v>1760</v>
      </c>
      <c r="C60" s="528" t="s">
        <v>1752</v>
      </c>
      <c r="D60" s="528" t="s">
        <v>1753</v>
      </c>
      <c r="E60" s="528">
        <v>1200</v>
      </c>
      <c r="F60" s="529">
        <v>8400</v>
      </c>
    </row>
    <row r="61" spans="1:6" ht="15">
      <c r="A61" s="527" t="s">
        <v>1750</v>
      </c>
      <c r="B61" s="528" t="s">
        <v>1761</v>
      </c>
      <c r="C61" s="528" t="s">
        <v>1752</v>
      </c>
      <c r="D61" s="528" t="s">
        <v>1753</v>
      </c>
      <c r="E61" s="528">
        <v>1200</v>
      </c>
      <c r="F61" s="529">
        <v>8400</v>
      </c>
    </row>
    <row r="62" spans="1:6" ht="15">
      <c r="A62" s="527" t="s">
        <v>1750</v>
      </c>
      <c r="B62" s="528" t="s">
        <v>1762</v>
      </c>
      <c r="C62" s="528" t="s">
        <v>1763</v>
      </c>
      <c r="D62" s="528" t="s">
        <v>1753</v>
      </c>
      <c r="E62" s="528">
        <v>1200</v>
      </c>
      <c r="F62" s="529">
        <v>8400</v>
      </c>
    </row>
    <row r="63" spans="1:6" ht="15">
      <c r="A63" s="527" t="s">
        <v>1764</v>
      </c>
      <c r="B63" s="528" t="s">
        <v>1765</v>
      </c>
      <c r="C63" s="528"/>
      <c r="D63" s="528" t="s">
        <v>1766</v>
      </c>
      <c r="E63" s="528">
        <v>300</v>
      </c>
      <c r="F63" s="529">
        <v>2100</v>
      </c>
    </row>
    <row r="64" spans="1:6" ht="15">
      <c r="A64" s="527" t="s">
        <v>1767</v>
      </c>
      <c r="B64" s="528" t="s">
        <v>1768</v>
      </c>
      <c r="C64" s="528" t="s">
        <v>1769</v>
      </c>
      <c r="D64" s="528" t="s">
        <v>1770</v>
      </c>
      <c r="E64" s="528">
        <v>180</v>
      </c>
      <c r="F64" s="529">
        <v>1260</v>
      </c>
    </row>
    <row r="65" spans="1:6" ht="15">
      <c r="A65" s="527" t="s">
        <v>1771</v>
      </c>
      <c r="B65" s="528" t="s">
        <v>1772</v>
      </c>
      <c r="C65" s="528" t="s">
        <v>1773</v>
      </c>
      <c r="D65" s="528" t="s">
        <v>1774</v>
      </c>
      <c r="E65" s="528">
        <v>1000</v>
      </c>
      <c r="F65" s="529">
        <v>7000</v>
      </c>
    </row>
    <row r="66" spans="1:6" ht="15">
      <c r="A66" s="527" t="s">
        <v>1771</v>
      </c>
      <c r="B66" s="528" t="s">
        <v>1775</v>
      </c>
      <c r="C66" s="528" t="s">
        <v>1773</v>
      </c>
      <c r="D66" s="528" t="s">
        <v>1774</v>
      </c>
      <c r="E66" s="528">
        <v>1000</v>
      </c>
      <c r="F66" s="529">
        <v>7000</v>
      </c>
    </row>
    <row r="67" spans="1:6" ht="15">
      <c r="A67" s="527" t="s">
        <v>1771</v>
      </c>
      <c r="B67" s="528" t="s">
        <v>1776</v>
      </c>
      <c r="C67" s="528" t="s">
        <v>1777</v>
      </c>
      <c r="D67" s="528" t="s">
        <v>1774</v>
      </c>
      <c r="E67" s="528">
        <v>1000</v>
      </c>
      <c r="F67" s="529">
        <v>7000</v>
      </c>
    </row>
    <row r="68" spans="1:6" ht="15">
      <c r="A68" s="527" t="s">
        <v>1771</v>
      </c>
      <c r="B68" s="528" t="s">
        <v>1778</v>
      </c>
      <c r="C68" s="528" t="s">
        <v>1779</v>
      </c>
      <c r="D68" s="528" t="s">
        <v>1774</v>
      </c>
      <c r="E68" s="528">
        <v>1000</v>
      </c>
      <c r="F68" s="529">
        <v>7000</v>
      </c>
    </row>
    <row r="69" spans="1:6" ht="15">
      <c r="A69" s="527" t="s">
        <v>1771</v>
      </c>
      <c r="B69" s="528" t="s">
        <v>1780</v>
      </c>
      <c r="C69" s="528" t="s">
        <v>1781</v>
      </c>
      <c r="D69" s="528" t="s">
        <v>1774</v>
      </c>
      <c r="E69" s="528">
        <v>1200</v>
      </c>
      <c r="F69" s="529">
        <v>8400</v>
      </c>
    </row>
    <row r="70" spans="1:6" ht="15">
      <c r="A70" s="527" t="s">
        <v>1771</v>
      </c>
      <c r="B70" s="528" t="s">
        <v>1782</v>
      </c>
      <c r="C70" s="528" t="s">
        <v>1783</v>
      </c>
      <c r="D70" s="528" t="s">
        <v>1774</v>
      </c>
      <c r="E70" s="528">
        <v>1200</v>
      </c>
      <c r="F70" s="529">
        <v>8400</v>
      </c>
    </row>
    <row r="71" spans="1:6" ht="15">
      <c r="A71" s="527" t="s">
        <v>1771</v>
      </c>
      <c r="B71" s="528" t="s">
        <v>1784</v>
      </c>
      <c r="C71" s="528" t="s">
        <v>1783</v>
      </c>
      <c r="D71" s="528" t="s">
        <v>1774</v>
      </c>
      <c r="E71" s="528">
        <v>1200</v>
      </c>
      <c r="F71" s="529">
        <v>8400</v>
      </c>
    </row>
    <row r="72" spans="1:6" ht="15">
      <c r="A72" s="527" t="s">
        <v>1771</v>
      </c>
      <c r="B72" s="528" t="s">
        <v>1785</v>
      </c>
      <c r="C72" s="528" t="s">
        <v>1786</v>
      </c>
      <c r="D72" s="528" t="s">
        <v>1774</v>
      </c>
      <c r="E72" s="528">
        <v>1200</v>
      </c>
      <c r="F72" s="529">
        <v>8400</v>
      </c>
    </row>
    <row r="73" spans="1:6" ht="15">
      <c r="A73" s="527" t="s">
        <v>1771</v>
      </c>
      <c r="B73" s="528" t="s">
        <v>1787</v>
      </c>
      <c r="C73" s="528" t="s">
        <v>1788</v>
      </c>
      <c r="D73" s="528" t="s">
        <v>1774</v>
      </c>
      <c r="E73" s="528">
        <v>1200</v>
      </c>
      <c r="F73" s="529">
        <v>8400</v>
      </c>
    </row>
    <row r="74" spans="1:6" ht="15">
      <c r="A74" s="527" t="s">
        <v>1771</v>
      </c>
      <c r="B74" s="528" t="s">
        <v>1789</v>
      </c>
      <c r="C74" s="528" t="s">
        <v>1788</v>
      </c>
      <c r="D74" s="528" t="s">
        <v>1774</v>
      </c>
      <c r="E74" s="528">
        <v>1200</v>
      </c>
      <c r="F74" s="529">
        <v>8400</v>
      </c>
    </row>
    <row r="75" spans="1:6" ht="15">
      <c r="A75" s="527" t="s">
        <v>1771</v>
      </c>
      <c r="B75" s="528" t="s">
        <v>1790</v>
      </c>
      <c r="C75" s="528" t="s">
        <v>1791</v>
      </c>
      <c r="D75" s="528" t="s">
        <v>1774</v>
      </c>
      <c r="E75" s="528">
        <v>1500</v>
      </c>
      <c r="F75" s="529">
        <v>10500</v>
      </c>
    </row>
    <row r="76" spans="1:6" ht="15">
      <c r="A76" s="527" t="s">
        <v>1771</v>
      </c>
      <c r="B76" s="528" t="s">
        <v>1792</v>
      </c>
      <c r="C76" s="528" t="s">
        <v>1793</v>
      </c>
      <c r="D76" s="528" t="s">
        <v>1774</v>
      </c>
      <c r="E76" s="528">
        <v>1500</v>
      </c>
      <c r="F76" s="529">
        <v>10500</v>
      </c>
    </row>
    <row r="77" spans="1:6" ht="15">
      <c r="A77" s="527" t="s">
        <v>1771</v>
      </c>
      <c r="B77" s="528" t="s">
        <v>1794</v>
      </c>
      <c r="C77" s="528" t="s">
        <v>1793</v>
      </c>
      <c r="D77" s="528" t="s">
        <v>1774</v>
      </c>
      <c r="E77" s="528">
        <v>1500</v>
      </c>
      <c r="F77" s="529">
        <v>10500</v>
      </c>
    </row>
    <row r="78" spans="1:6" ht="15">
      <c r="A78" s="527" t="s">
        <v>1771</v>
      </c>
      <c r="B78" s="528" t="s">
        <v>1795</v>
      </c>
      <c r="C78" s="528" t="s">
        <v>1793</v>
      </c>
      <c r="D78" s="528" t="s">
        <v>1774</v>
      </c>
      <c r="E78" s="528">
        <v>1500</v>
      </c>
      <c r="F78" s="529">
        <v>10500</v>
      </c>
    </row>
    <row r="79" spans="1:6" ht="15">
      <c r="A79" s="527" t="s">
        <v>1796</v>
      </c>
      <c r="B79" s="528" t="s">
        <v>1797</v>
      </c>
      <c r="C79" s="528" t="s">
        <v>1798</v>
      </c>
      <c r="D79" s="528" t="s">
        <v>1799</v>
      </c>
      <c r="E79" s="528">
        <v>1000</v>
      </c>
      <c r="F79" s="529">
        <v>7000</v>
      </c>
    </row>
    <row r="80" spans="1:6" ht="15">
      <c r="A80" s="527" t="s">
        <v>1800</v>
      </c>
      <c r="B80" s="528" t="s">
        <v>1801</v>
      </c>
      <c r="C80" s="528" t="s">
        <v>1802</v>
      </c>
      <c r="D80" s="528" t="s">
        <v>1803</v>
      </c>
      <c r="E80" s="528">
        <v>150</v>
      </c>
      <c r="F80" s="529">
        <v>1050</v>
      </c>
    </row>
    <row r="81" spans="1:6" ht="15">
      <c r="A81" s="527" t="s">
        <v>1800</v>
      </c>
      <c r="B81" s="528" t="s">
        <v>1804</v>
      </c>
      <c r="C81" s="528" t="s">
        <v>1802</v>
      </c>
      <c r="D81" s="528" t="s">
        <v>1803</v>
      </c>
      <c r="E81" s="528">
        <v>150</v>
      </c>
      <c r="F81" s="529">
        <v>1050</v>
      </c>
    </row>
    <row r="82" spans="1:6" ht="15">
      <c r="A82" s="527" t="s">
        <v>1800</v>
      </c>
      <c r="B82" s="528" t="s">
        <v>1801</v>
      </c>
      <c r="C82" s="528" t="s">
        <v>1805</v>
      </c>
      <c r="D82" s="528" t="s">
        <v>1803</v>
      </c>
      <c r="E82" s="528">
        <v>200</v>
      </c>
      <c r="F82" s="529">
        <v>1400</v>
      </c>
    </row>
    <row r="83" spans="1:6" ht="15">
      <c r="A83" s="527" t="s">
        <v>1800</v>
      </c>
      <c r="B83" s="528" t="s">
        <v>1806</v>
      </c>
      <c r="C83" s="528" t="s">
        <v>1807</v>
      </c>
      <c r="D83" s="528" t="s">
        <v>1803</v>
      </c>
      <c r="E83" s="528">
        <v>200</v>
      </c>
      <c r="F83" s="529">
        <v>1400</v>
      </c>
    </row>
    <row r="84" spans="1:6" ht="15">
      <c r="A84" s="527" t="s">
        <v>1808</v>
      </c>
      <c r="B84" s="528"/>
      <c r="C84" s="528" t="s">
        <v>1809</v>
      </c>
      <c r="D84" s="528" t="s">
        <v>1803</v>
      </c>
      <c r="E84" s="528">
        <v>150</v>
      </c>
      <c r="F84" s="529">
        <v>1050</v>
      </c>
    </row>
    <row r="85" spans="1:6" ht="15">
      <c r="A85" s="527" t="s">
        <v>1808</v>
      </c>
      <c r="B85" s="528"/>
      <c r="C85" s="528" t="s">
        <v>1810</v>
      </c>
      <c r="D85" s="528" t="s">
        <v>1803</v>
      </c>
      <c r="E85" s="528">
        <v>150</v>
      </c>
      <c r="F85" s="529">
        <v>1050</v>
      </c>
    </row>
    <row r="86" spans="1:6" ht="15">
      <c r="A86" s="527" t="s">
        <v>1811</v>
      </c>
      <c r="B86" s="528"/>
      <c r="C86" s="528" t="s">
        <v>1812</v>
      </c>
      <c r="D86" s="528" t="s">
        <v>1813</v>
      </c>
      <c r="E86" s="528">
        <v>3000</v>
      </c>
      <c r="F86" s="529">
        <v>21000</v>
      </c>
    </row>
    <row r="87" spans="1:6" ht="15">
      <c r="A87" s="527" t="s">
        <v>1814</v>
      </c>
      <c r="B87" s="528" t="s">
        <v>1815</v>
      </c>
      <c r="C87" s="528" t="s">
        <v>1816</v>
      </c>
      <c r="D87" s="528" t="s">
        <v>1817</v>
      </c>
      <c r="E87" s="528">
        <v>500</v>
      </c>
      <c r="F87" s="529">
        <v>3500</v>
      </c>
    </row>
    <row r="88" spans="1:6" ht="15">
      <c r="A88" s="527" t="s">
        <v>1814</v>
      </c>
      <c r="B88" s="528" t="s">
        <v>1818</v>
      </c>
      <c r="C88" s="528" t="s">
        <v>1816</v>
      </c>
      <c r="D88" s="528" t="s">
        <v>1817</v>
      </c>
      <c r="E88" s="528">
        <v>500</v>
      </c>
      <c r="F88" s="529">
        <v>3500</v>
      </c>
    </row>
    <row r="89" spans="1:6" ht="15">
      <c r="A89" s="527" t="s">
        <v>1814</v>
      </c>
      <c r="B89" s="528" t="s">
        <v>1819</v>
      </c>
      <c r="C89" s="528" t="s">
        <v>1816</v>
      </c>
      <c r="D89" s="528" t="s">
        <v>1817</v>
      </c>
      <c r="E89" s="528">
        <v>500</v>
      </c>
      <c r="F89" s="529">
        <v>3500</v>
      </c>
    </row>
    <row r="90" spans="1:6" ht="15">
      <c r="A90" s="527" t="s">
        <v>1814</v>
      </c>
      <c r="B90" s="528" t="s">
        <v>1820</v>
      </c>
      <c r="C90" s="528" t="s">
        <v>1816</v>
      </c>
      <c r="D90" s="528" t="s">
        <v>1817</v>
      </c>
      <c r="E90" s="528">
        <v>500</v>
      </c>
      <c r="F90" s="529">
        <v>3500</v>
      </c>
    </row>
    <row r="91" spans="1:6" ht="15">
      <c r="A91" s="527" t="s">
        <v>1814</v>
      </c>
      <c r="B91" s="528" t="s">
        <v>1821</v>
      </c>
      <c r="C91" s="528" t="s">
        <v>1816</v>
      </c>
      <c r="D91" s="528" t="s">
        <v>1817</v>
      </c>
      <c r="E91" s="528">
        <v>500</v>
      </c>
      <c r="F91" s="529">
        <v>3500</v>
      </c>
    </row>
    <row r="92" spans="1:6" ht="15">
      <c r="A92" s="527" t="s">
        <v>1814</v>
      </c>
      <c r="B92" s="528" t="s">
        <v>1822</v>
      </c>
      <c r="C92" s="528" t="s">
        <v>1816</v>
      </c>
      <c r="D92" s="528" t="s">
        <v>1817</v>
      </c>
      <c r="E92" s="528">
        <v>500</v>
      </c>
      <c r="F92" s="529">
        <v>3500</v>
      </c>
    </row>
    <row r="93" spans="1:6" ht="15">
      <c r="A93" s="527" t="s">
        <v>1814</v>
      </c>
      <c r="B93" s="528" t="s">
        <v>1823</v>
      </c>
      <c r="C93" s="528" t="s">
        <v>1816</v>
      </c>
      <c r="D93" s="528" t="s">
        <v>1817</v>
      </c>
      <c r="E93" s="528">
        <v>500</v>
      </c>
      <c r="F93" s="529">
        <v>3500</v>
      </c>
    </row>
    <row r="94" spans="1:6" ht="15">
      <c r="A94" s="527" t="s">
        <v>1814</v>
      </c>
      <c r="B94" s="528" t="s">
        <v>1824</v>
      </c>
      <c r="C94" s="528" t="s">
        <v>1816</v>
      </c>
      <c r="D94" s="528" t="s">
        <v>1817</v>
      </c>
      <c r="E94" s="528">
        <v>500</v>
      </c>
      <c r="F94" s="529">
        <v>3500</v>
      </c>
    </row>
    <row r="95" spans="1:6" ht="15">
      <c r="A95" s="527" t="s">
        <v>1825</v>
      </c>
      <c r="B95" s="528" t="s">
        <v>1826</v>
      </c>
      <c r="C95" s="528" t="s">
        <v>1827</v>
      </c>
      <c r="D95" s="528" t="s">
        <v>1828</v>
      </c>
      <c r="E95" s="528">
        <v>1200</v>
      </c>
      <c r="F95" s="529">
        <v>8400</v>
      </c>
    </row>
    <row r="96" spans="1:6" ht="15">
      <c r="A96" s="527" t="s">
        <v>1825</v>
      </c>
      <c r="B96" s="528" t="s">
        <v>1829</v>
      </c>
      <c r="C96" s="528" t="s">
        <v>1827</v>
      </c>
      <c r="D96" s="528" t="s">
        <v>1828</v>
      </c>
      <c r="E96" s="528">
        <v>1200</v>
      </c>
      <c r="F96" s="529">
        <v>8400</v>
      </c>
    </row>
    <row r="97" spans="1:6" ht="15">
      <c r="A97" s="527" t="s">
        <v>1825</v>
      </c>
      <c r="B97" s="528" t="s">
        <v>1830</v>
      </c>
      <c r="C97" s="528" t="s">
        <v>1827</v>
      </c>
      <c r="D97" s="528" t="s">
        <v>1828</v>
      </c>
      <c r="E97" s="528">
        <v>1200</v>
      </c>
      <c r="F97" s="529">
        <v>8400</v>
      </c>
    </row>
    <row r="98" spans="1:6" ht="15">
      <c r="A98" s="527" t="s">
        <v>1825</v>
      </c>
      <c r="B98" s="528" t="s">
        <v>1831</v>
      </c>
      <c r="C98" s="528" t="s">
        <v>1827</v>
      </c>
      <c r="D98" s="528" t="s">
        <v>1828</v>
      </c>
      <c r="E98" s="528">
        <v>1200</v>
      </c>
      <c r="F98" s="529">
        <v>8400</v>
      </c>
    </row>
    <row r="99" spans="1:6" ht="15">
      <c r="A99" s="527" t="s">
        <v>1825</v>
      </c>
      <c r="B99" s="528" t="s">
        <v>1832</v>
      </c>
      <c r="C99" s="528" t="s">
        <v>1827</v>
      </c>
      <c r="D99" s="528" t="s">
        <v>1828</v>
      </c>
      <c r="E99" s="528">
        <v>1000</v>
      </c>
      <c r="F99" s="529">
        <v>7000</v>
      </c>
    </row>
    <row r="100" spans="1:6" ht="15">
      <c r="A100" s="527" t="s">
        <v>1833</v>
      </c>
      <c r="B100" s="528" t="s">
        <v>1834</v>
      </c>
      <c r="C100" s="528" t="s">
        <v>1835</v>
      </c>
      <c r="D100" s="528" t="s">
        <v>1836</v>
      </c>
      <c r="E100" s="528">
        <v>400</v>
      </c>
      <c r="F100" s="529">
        <v>2800</v>
      </c>
    </row>
    <row r="101" spans="1:6" ht="15">
      <c r="A101" s="527" t="s">
        <v>1833</v>
      </c>
      <c r="B101" s="528" t="s">
        <v>1837</v>
      </c>
      <c r="C101" s="528" t="s">
        <v>1835</v>
      </c>
      <c r="D101" s="528" t="s">
        <v>1836</v>
      </c>
      <c r="E101" s="528">
        <v>400</v>
      </c>
      <c r="F101" s="529">
        <v>2800</v>
      </c>
    </row>
    <row r="102" spans="1:6" ht="15">
      <c r="A102" s="527" t="s">
        <v>1833</v>
      </c>
      <c r="B102" s="528" t="s">
        <v>1838</v>
      </c>
      <c r="C102" s="528" t="s">
        <v>1835</v>
      </c>
      <c r="D102" s="528" t="s">
        <v>1836</v>
      </c>
      <c r="E102" s="528">
        <v>300</v>
      </c>
      <c r="F102" s="529">
        <v>2100</v>
      </c>
    </row>
    <row r="103" spans="1:6" ht="15">
      <c r="A103" s="527" t="s">
        <v>1833</v>
      </c>
      <c r="B103" s="528" t="s">
        <v>1839</v>
      </c>
      <c r="C103" s="528" t="s">
        <v>1835</v>
      </c>
      <c r="D103" s="528" t="s">
        <v>1836</v>
      </c>
      <c r="E103" s="528">
        <v>300</v>
      </c>
      <c r="F103" s="529">
        <v>2100</v>
      </c>
    </row>
    <row r="104" spans="1:6" ht="15">
      <c r="A104" s="527" t="s">
        <v>1833</v>
      </c>
      <c r="B104" s="528" t="s">
        <v>1840</v>
      </c>
      <c r="C104" s="528" t="s">
        <v>1835</v>
      </c>
      <c r="D104" s="528" t="s">
        <v>1836</v>
      </c>
      <c r="E104" s="528">
        <v>300</v>
      </c>
      <c r="F104" s="529">
        <v>2100</v>
      </c>
    </row>
    <row r="105" spans="1:6" ht="15">
      <c r="A105" s="527" t="s">
        <v>1833</v>
      </c>
      <c r="B105" s="528" t="s">
        <v>1841</v>
      </c>
      <c r="C105" s="528" t="s">
        <v>1835</v>
      </c>
      <c r="D105" s="528" t="s">
        <v>1836</v>
      </c>
      <c r="E105" s="528">
        <v>300</v>
      </c>
      <c r="F105" s="529">
        <v>2100</v>
      </c>
    </row>
    <row r="106" spans="1:6" ht="15">
      <c r="A106" s="527" t="s">
        <v>1833</v>
      </c>
      <c r="B106" s="528" t="s">
        <v>1842</v>
      </c>
      <c r="C106" s="528" t="s">
        <v>1835</v>
      </c>
      <c r="D106" s="528" t="s">
        <v>1836</v>
      </c>
      <c r="E106" s="528">
        <v>300</v>
      </c>
      <c r="F106" s="529">
        <v>2100</v>
      </c>
    </row>
    <row r="107" spans="1:6" ht="15">
      <c r="A107" s="527" t="s">
        <v>1833</v>
      </c>
      <c r="B107" s="528" t="s">
        <v>1843</v>
      </c>
      <c r="C107" s="528" t="s">
        <v>1835</v>
      </c>
      <c r="D107" s="528" t="s">
        <v>1836</v>
      </c>
      <c r="E107" s="528">
        <v>300</v>
      </c>
      <c r="F107" s="529">
        <v>2100</v>
      </c>
    </row>
    <row r="108" spans="1:6" ht="15">
      <c r="A108" s="527" t="s">
        <v>1833</v>
      </c>
      <c r="B108" s="528" t="s">
        <v>1844</v>
      </c>
      <c r="C108" s="528" t="s">
        <v>1835</v>
      </c>
      <c r="D108" s="528" t="s">
        <v>1836</v>
      </c>
      <c r="E108" s="528">
        <v>300</v>
      </c>
      <c r="F108" s="529">
        <v>2100</v>
      </c>
    </row>
    <row r="109" spans="1:6" ht="15">
      <c r="A109" s="527" t="s">
        <v>1845</v>
      </c>
      <c r="B109" s="528" t="s">
        <v>1846</v>
      </c>
      <c r="C109" s="528" t="s">
        <v>1653</v>
      </c>
      <c r="D109" s="528" t="s">
        <v>1847</v>
      </c>
      <c r="E109" s="528">
        <v>700</v>
      </c>
      <c r="F109" s="529">
        <v>4900</v>
      </c>
    </row>
    <row r="110" spans="1:6" ht="15">
      <c r="A110" s="527" t="s">
        <v>1848</v>
      </c>
      <c r="B110" s="528" t="s">
        <v>1849</v>
      </c>
      <c r="C110" s="528" t="s">
        <v>1850</v>
      </c>
      <c r="D110" s="528" t="s">
        <v>1851</v>
      </c>
      <c r="E110" s="528">
        <v>550</v>
      </c>
      <c r="F110" s="529">
        <v>3850</v>
      </c>
    </row>
    <row r="111" spans="1:6" ht="15">
      <c r="A111" s="527" t="s">
        <v>1848</v>
      </c>
      <c r="B111" s="528" t="s">
        <v>1852</v>
      </c>
      <c r="C111" s="528" t="s">
        <v>1853</v>
      </c>
      <c r="D111" s="528" t="s">
        <v>1851</v>
      </c>
      <c r="E111" s="528">
        <v>800</v>
      </c>
      <c r="F111" s="529">
        <v>5600</v>
      </c>
    </row>
    <row r="112" spans="1:6" ht="15">
      <c r="A112" s="527" t="s">
        <v>1848</v>
      </c>
      <c r="B112" s="528" t="s">
        <v>1854</v>
      </c>
      <c r="C112" s="528" t="s">
        <v>1853</v>
      </c>
      <c r="D112" s="528" t="s">
        <v>1851</v>
      </c>
      <c r="E112" s="528">
        <v>800</v>
      </c>
      <c r="F112" s="529">
        <v>5600</v>
      </c>
    </row>
    <row r="113" spans="1:6" ht="15">
      <c r="A113" s="527" t="s">
        <v>1848</v>
      </c>
      <c r="B113" s="528" t="s">
        <v>1855</v>
      </c>
      <c r="C113" s="528" t="s">
        <v>1853</v>
      </c>
      <c r="D113" s="528" t="s">
        <v>1851</v>
      </c>
      <c r="E113" s="528">
        <v>800</v>
      </c>
      <c r="F113" s="529">
        <v>5600</v>
      </c>
    </row>
    <row r="114" spans="1:6" ht="15">
      <c r="A114" s="527" t="s">
        <v>1848</v>
      </c>
      <c r="B114" s="528" t="s">
        <v>1856</v>
      </c>
      <c r="C114" s="528" t="s">
        <v>1857</v>
      </c>
      <c r="D114" s="528" t="s">
        <v>1851</v>
      </c>
      <c r="E114" s="528">
        <v>900</v>
      </c>
      <c r="F114" s="529">
        <v>6300</v>
      </c>
    </row>
    <row r="115" spans="1:6" ht="15">
      <c r="A115" s="527" t="s">
        <v>1848</v>
      </c>
      <c r="B115" s="528" t="s">
        <v>1858</v>
      </c>
      <c r="C115" s="528" t="s">
        <v>1857</v>
      </c>
      <c r="D115" s="528" t="s">
        <v>1851</v>
      </c>
      <c r="E115" s="528">
        <v>900</v>
      </c>
      <c r="F115" s="529">
        <v>6300</v>
      </c>
    </row>
    <row r="116" spans="1:6" ht="15">
      <c r="A116" s="527" t="s">
        <v>1848</v>
      </c>
      <c r="B116" s="528" t="s">
        <v>1859</v>
      </c>
      <c r="C116" s="528" t="s">
        <v>1860</v>
      </c>
      <c r="D116" s="528" t="s">
        <v>1851</v>
      </c>
      <c r="E116" s="528">
        <v>700</v>
      </c>
      <c r="F116" s="529">
        <v>4900</v>
      </c>
    </row>
    <row r="117" spans="1:6" ht="15">
      <c r="A117" s="527" t="s">
        <v>1861</v>
      </c>
      <c r="B117" s="528" t="s">
        <v>1862</v>
      </c>
      <c r="C117" s="528"/>
      <c r="D117" s="528" t="s">
        <v>1863</v>
      </c>
      <c r="E117" s="528">
        <v>1500</v>
      </c>
      <c r="F117" s="529">
        <v>10500</v>
      </c>
    </row>
    <row r="118" spans="1:6" ht="15">
      <c r="A118" s="527" t="s">
        <v>1864</v>
      </c>
      <c r="B118" s="528" t="s">
        <v>1865</v>
      </c>
      <c r="C118" s="528" t="s">
        <v>1866</v>
      </c>
      <c r="D118" s="528" t="s">
        <v>1867</v>
      </c>
      <c r="E118" s="528">
        <v>260</v>
      </c>
      <c r="F118" s="529">
        <v>1820</v>
      </c>
    </row>
    <row r="119" spans="1:6" ht="15">
      <c r="A119" s="527" t="s">
        <v>1868</v>
      </c>
      <c r="B119" s="528" t="s">
        <v>1869</v>
      </c>
      <c r="C119" s="528" t="s">
        <v>1870</v>
      </c>
      <c r="D119" s="528" t="s">
        <v>1871</v>
      </c>
      <c r="E119" s="528">
        <v>800</v>
      </c>
      <c r="F119" s="529">
        <v>5600</v>
      </c>
    </row>
    <row r="120" spans="1:6" ht="15">
      <c r="A120" s="527" t="s">
        <v>1868</v>
      </c>
      <c r="B120" s="528" t="s">
        <v>1872</v>
      </c>
      <c r="C120" s="528" t="s">
        <v>1870</v>
      </c>
      <c r="D120" s="528" t="s">
        <v>1871</v>
      </c>
      <c r="E120" s="528">
        <v>800</v>
      </c>
      <c r="F120" s="529">
        <v>5600</v>
      </c>
    </row>
    <row r="121" spans="1:6" ht="15">
      <c r="A121" s="527" t="s">
        <v>1868</v>
      </c>
      <c r="B121" s="528" t="s">
        <v>1873</v>
      </c>
      <c r="C121" s="528" t="s">
        <v>1870</v>
      </c>
      <c r="D121" s="528" t="s">
        <v>1871</v>
      </c>
      <c r="E121" s="528">
        <v>800</v>
      </c>
      <c r="F121" s="529">
        <v>5600</v>
      </c>
    </row>
    <row r="122" spans="1:6" ht="15">
      <c r="A122" s="527" t="s">
        <v>1868</v>
      </c>
      <c r="B122" s="528" t="s">
        <v>1874</v>
      </c>
      <c r="C122" s="528" t="s">
        <v>1870</v>
      </c>
      <c r="D122" s="528" t="s">
        <v>1871</v>
      </c>
      <c r="E122" s="528">
        <v>800</v>
      </c>
      <c r="F122" s="529">
        <v>5600</v>
      </c>
    </row>
    <row r="123" spans="1:6" ht="15">
      <c r="A123" s="527" t="s">
        <v>1875</v>
      </c>
      <c r="B123" s="528" t="s">
        <v>1876</v>
      </c>
      <c r="C123" s="528" t="s">
        <v>1877</v>
      </c>
      <c r="D123" s="528" t="s">
        <v>1878</v>
      </c>
      <c r="E123" s="528">
        <v>450</v>
      </c>
      <c r="F123" s="529">
        <v>3150</v>
      </c>
    </row>
    <row r="124" spans="1:6" ht="15">
      <c r="A124" s="527" t="s">
        <v>1875</v>
      </c>
      <c r="B124" s="528" t="s">
        <v>1879</v>
      </c>
      <c r="C124" s="528" t="s">
        <v>1877</v>
      </c>
      <c r="D124" s="528" t="s">
        <v>1878</v>
      </c>
      <c r="E124" s="528">
        <v>450</v>
      </c>
      <c r="F124" s="529">
        <v>3150</v>
      </c>
    </row>
    <row r="125" spans="1:6" ht="15">
      <c r="A125" s="527" t="s">
        <v>1875</v>
      </c>
      <c r="B125" s="528" t="s">
        <v>1880</v>
      </c>
      <c r="C125" s="528" t="s">
        <v>1877</v>
      </c>
      <c r="D125" s="528" t="s">
        <v>1878</v>
      </c>
      <c r="E125" s="528">
        <v>450</v>
      </c>
      <c r="F125" s="529">
        <v>3150</v>
      </c>
    </row>
    <row r="126" spans="1:6" ht="15">
      <c r="A126" s="527" t="s">
        <v>1875</v>
      </c>
      <c r="B126" s="528" t="s">
        <v>1881</v>
      </c>
      <c r="C126" s="528" t="s">
        <v>1877</v>
      </c>
      <c r="D126" s="528" t="s">
        <v>1878</v>
      </c>
      <c r="E126" s="528">
        <v>450</v>
      </c>
      <c r="F126" s="529">
        <v>3150</v>
      </c>
    </row>
    <row r="127" spans="1:6" ht="15">
      <c r="A127" s="527" t="s">
        <v>1882</v>
      </c>
      <c r="B127" s="528" t="s">
        <v>1883</v>
      </c>
      <c r="C127" s="528" t="s">
        <v>1877</v>
      </c>
      <c r="D127" s="528" t="s">
        <v>1884</v>
      </c>
      <c r="E127" s="528">
        <v>450</v>
      </c>
      <c r="F127" s="529">
        <v>3150</v>
      </c>
    </row>
    <row r="128" spans="1:6" ht="15">
      <c r="A128" s="527" t="s">
        <v>1882</v>
      </c>
      <c r="B128" s="528" t="s">
        <v>1885</v>
      </c>
      <c r="C128" s="528" t="s">
        <v>1877</v>
      </c>
      <c r="D128" s="528" t="s">
        <v>1884</v>
      </c>
      <c r="E128" s="528">
        <v>450</v>
      </c>
      <c r="F128" s="529">
        <v>3150</v>
      </c>
    </row>
    <row r="129" spans="1:6" ht="15">
      <c r="A129" s="527" t="s">
        <v>1882</v>
      </c>
      <c r="B129" s="528" t="s">
        <v>1886</v>
      </c>
      <c r="C129" s="528" t="s">
        <v>1877</v>
      </c>
      <c r="D129" s="528" t="s">
        <v>1884</v>
      </c>
      <c r="E129" s="528">
        <v>450</v>
      </c>
      <c r="F129" s="529">
        <v>3150</v>
      </c>
    </row>
    <row r="130" spans="1:6" ht="15">
      <c r="A130" s="527" t="s">
        <v>1882</v>
      </c>
      <c r="B130" s="528" t="s">
        <v>1887</v>
      </c>
      <c r="C130" s="528" t="s">
        <v>1877</v>
      </c>
      <c r="D130" s="528" t="s">
        <v>1884</v>
      </c>
      <c r="E130" s="528">
        <v>450</v>
      </c>
      <c r="F130" s="529">
        <v>3150</v>
      </c>
    </row>
    <row r="131" spans="1:6" ht="15">
      <c r="A131" s="527" t="s">
        <v>1882</v>
      </c>
      <c r="B131" s="528" t="s">
        <v>1888</v>
      </c>
      <c r="C131" s="528" t="s">
        <v>1877</v>
      </c>
      <c r="D131" s="528" t="s">
        <v>1884</v>
      </c>
      <c r="E131" s="528">
        <v>450</v>
      </c>
      <c r="F131" s="529">
        <v>3150</v>
      </c>
    </row>
    <row r="132" spans="1:6" ht="15">
      <c r="A132" s="527" t="s">
        <v>1882</v>
      </c>
      <c r="B132" s="528" t="s">
        <v>1889</v>
      </c>
      <c r="C132" s="528" t="s">
        <v>1877</v>
      </c>
      <c r="D132" s="528" t="s">
        <v>1884</v>
      </c>
      <c r="E132" s="528">
        <v>450</v>
      </c>
      <c r="F132" s="529">
        <v>3150</v>
      </c>
    </row>
    <row r="133" spans="1:6" ht="15">
      <c r="A133" s="527" t="s">
        <v>1882</v>
      </c>
      <c r="B133" s="528" t="s">
        <v>1890</v>
      </c>
      <c r="C133" s="528" t="s">
        <v>1877</v>
      </c>
      <c r="D133" s="528" t="s">
        <v>1884</v>
      </c>
      <c r="E133" s="528">
        <v>450</v>
      </c>
      <c r="F133" s="529">
        <v>3150</v>
      </c>
    </row>
    <row r="134" spans="1:6" ht="15">
      <c r="A134" s="527" t="s">
        <v>1882</v>
      </c>
      <c r="B134" s="528" t="s">
        <v>1891</v>
      </c>
      <c r="C134" s="528" t="s">
        <v>1877</v>
      </c>
      <c r="D134" s="528" t="s">
        <v>1884</v>
      </c>
      <c r="E134" s="528">
        <v>450</v>
      </c>
      <c r="F134" s="529">
        <v>3150</v>
      </c>
    </row>
    <row r="135" spans="1:6" ht="15">
      <c r="A135" s="527" t="s">
        <v>1882</v>
      </c>
      <c r="B135" s="528" t="s">
        <v>1892</v>
      </c>
      <c r="C135" s="528" t="s">
        <v>1877</v>
      </c>
      <c r="D135" s="528" t="s">
        <v>1884</v>
      </c>
      <c r="E135" s="528">
        <v>450</v>
      </c>
      <c r="F135" s="529">
        <v>3150</v>
      </c>
    </row>
    <row r="136" spans="1:6" ht="15">
      <c r="A136" s="527" t="s">
        <v>1882</v>
      </c>
      <c r="B136" s="528" t="s">
        <v>1893</v>
      </c>
      <c r="C136" s="528" t="s">
        <v>1894</v>
      </c>
      <c r="D136" s="528" t="s">
        <v>1884</v>
      </c>
      <c r="E136" s="528">
        <v>1100</v>
      </c>
      <c r="F136" s="529">
        <v>7700</v>
      </c>
    </row>
    <row r="137" spans="1:6" ht="15">
      <c r="A137" s="527" t="s">
        <v>1882</v>
      </c>
      <c r="B137" s="528" t="s">
        <v>1895</v>
      </c>
      <c r="C137" s="528" t="s">
        <v>1894</v>
      </c>
      <c r="D137" s="528" t="s">
        <v>1884</v>
      </c>
      <c r="E137" s="528">
        <v>1100</v>
      </c>
      <c r="F137" s="529">
        <v>7700</v>
      </c>
    </row>
    <row r="138" spans="1:6" ht="15">
      <c r="A138" s="527" t="s">
        <v>1882</v>
      </c>
      <c r="B138" s="528" t="s">
        <v>1896</v>
      </c>
      <c r="C138" s="528" t="s">
        <v>1894</v>
      </c>
      <c r="D138" s="528" t="s">
        <v>1884</v>
      </c>
      <c r="E138" s="528">
        <v>1100</v>
      </c>
      <c r="F138" s="529">
        <v>7700</v>
      </c>
    </row>
    <row r="139" spans="1:6" ht="15">
      <c r="A139" s="527" t="s">
        <v>1897</v>
      </c>
      <c r="B139" s="528" t="s">
        <v>1898</v>
      </c>
      <c r="C139" s="528"/>
      <c r="D139" s="528" t="s">
        <v>1899</v>
      </c>
      <c r="E139" s="528">
        <v>300</v>
      </c>
      <c r="F139" s="529">
        <v>2100</v>
      </c>
    </row>
    <row r="140" spans="1:6" ht="15">
      <c r="A140" s="527" t="s">
        <v>1897</v>
      </c>
      <c r="B140" s="528" t="s">
        <v>1900</v>
      </c>
      <c r="C140" s="528"/>
      <c r="D140" s="528" t="s">
        <v>1899</v>
      </c>
      <c r="E140" s="528">
        <v>300</v>
      </c>
      <c r="F140" s="529">
        <v>2100</v>
      </c>
    </row>
    <row r="141" spans="1:6" ht="15">
      <c r="A141" s="527" t="s">
        <v>1897</v>
      </c>
      <c r="B141" s="528" t="s">
        <v>1901</v>
      </c>
      <c r="C141" s="528"/>
      <c r="D141" s="528" t="s">
        <v>1899</v>
      </c>
      <c r="E141" s="528">
        <v>300</v>
      </c>
      <c r="F141" s="529">
        <v>2100</v>
      </c>
    </row>
    <row r="142" spans="1:6" ht="15">
      <c r="A142" s="527" t="s">
        <v>1897</v>
      </c>
      <c r="B142" s="528" t="s">
        <v>1902</v>
      </c>
      <c r="C142" s="528"/>
      <c r="D142" s="528" t="s">
        <v>1899</v>
      </c>
      <c r="E142" s="528">
        <v>300</v>
      </c>
      <c r="F142" s="529">
        <v>2100</v>
      </c>
    </row>
    <row r="143" spans="1:6" ht="15">
      <c r="A143" s="527" t="s">
        <v>1897</v>
      </c>
      <c r="B143" s="528" t="s">
        <v>1903</v>
      </c>
      <c r="C143" s="528"/>
      <c r="D143" s="528" t="s">
        <v>1899</v>
      </c>
      <c r="E143" s="528">
        <v>300</v>
      </c>
      <c r="F143" s="529">
        <v>2100</v>
      </c>
    </row>
    <row r="144" spans="1:6" ht="15">
      <c r="A144" s="527" t="s">
        <v>1904</v>
      </c>
      <c r="B144" s="528" t="s">
        <v>1905</v>
      </c>
      <c r="C144" s="528" t="s">
        <v>1906</v>
      </c>
      <c r="D144" s="528" t="s">
        <v>1907</v>
      </c>
      <c r="E144" s="528">
        <v>2200</v>
      </c>
      <c r="F144" s="529">
        <v>15400</v>
      </c>
    </row>
    <row r="145" spans="1:9" ht="15">
      <c r="A145" s="527" t="s">
        <v>1904</v>
      </c>
      <c r="B145" s="528" t="s">
        <v>1908</v>
      </c>
      <c r="C145" s="528" t="s">
        <v>1906</v>
      </c>
      <c r="D145" s="528" t="s">
        <v>1907</v>
      </c>
      <c r="E145" s="528">
        <v>2200</v>
      </c>
      <c r="F145" s="529">
        <v>15400</v>
      </c>
    </row>
    <row r="146" spans="1:9" ht="15">
      <c r="A146" s="527" t="s">
        <v>1904</v>
      </c>
      <c r="B146" s="528" t="s">
        <v>1909</v>
      </c>
      <c r="C146" s="528" t="s">
        <v>1906</v>
      </c>
      <c r="D146" s="528" t="s">
        <v>1907</v>
      </c>
      <c r="E146" s="528">
        <v>2200</v>
      </c>
      <c r="F146" s="529">
        <v>15400</v>
      </c>
    </row>
    <row r="147" spans="1:9" ht="15">
      <c r="A147" s="527" t="s">
        <v>1904</v>
      </c>
      <c r="B147" s="528" t="s">
        <v>1909</v>
      </c>
      <c r="C147" s="528" t="s">
        <v>1906</v>
      </c>
      <c r="D147" s="528" t="s">
        <v>1907</v>
      </c>
      <c r="E147" s="528">
        <v>2200</v>
      </c>
      <c r="F147" s="529">
        <v>15400</v>
      </c>
    </row>
    <row r="148" spans="1:9" ht="15">
      <c r="A148" s="527" t="s">
        <v>1904</v>
      </c>
      <c r="B148" s="528" t="s">
        <v>1910</v>
      </c>
      <c r="C148" s="528" t="s">
        <v>1906</v>
      </c>
      <c r="D148" s="528" t="s">
        <v>1907</v>
      </c>
      <c r="E148" s="528">
        <v>2200</v>
      </c>
      <c r="F148" s="529">
        <v>15400</v>
      </c>
    </row>
    <row r="149" spans="1:9" ht="15">
      <c r="A149" s="527" t="s">
        <v>1904</v>
      </c>
      <c r="B149" s="528" t="s">
        <v>1911</v>
      </c>
      <c r="C149" s="528" t="s">
        <v>1906</v>
      </c>
      <c r="D149" s="528" t="s">
        <v>1907</v>
      </c>
      <c r="E149" s="528">
        <v>2200</v>
      </c>
      <c r="F149" s="529">
        <v>15400</v>
      </c>
    </row>
    <row r="150" spans="1:9" ht="15">
      <c r="A150" s="527" t="s">
        <v>1904</v>
      </c>
      <c r="B150" s="528" t="s">
        <v>1910</v>
      </c>
      <c r="C150" s="528" t="s">
        <v>1912</v>
      </c>
      <c r="D150" s="528" t="s">
        <v>1907</v>
      </c>
      <c r="E150" s="528">
        <v>2700</v>
      </c>
      <c r="F150" s="529">
        <v>18900</v>
      </c>
    </row>
    <row r="151" spans="1:9" ht="15">
      <c r="A151" s="527" t="s">
        <v>1913</v>
      </c>
      <c r="B151" s="528" t="s">
        <v>1914</v>
      </c>
      <c r="C151" s="528" t="s">
        <v>1915</v>
      </c>
      <c r="D151" s="528" t="s">
        <v>1916</v>
      </c>
      <c r="E151" s="528">
        <v>550</v>
      </c>
      <c r="F151" s="529">
        <v>3850</v>
      </c>
    </row>
    <row r="152" spans="1:9" ht="15">
      <c r="A152" s="527" t="s">
        <v>1913</v>
      </c>
      <c r="B152" s="528" t="s">
        <v>1917</v>
      </c>
      <c r="C152" s="528" t="s">
        <v>1915</v>
      </c>
      <c r="D152" s="528" t="s">
        <v>1916</v>
      </c>
      <c r="E152" s="528">
        <v>550</v>
      </c>
      <c r="F152" s="529">
        <v>3850</v>
      </c>
    </row>
    <row r="153" spans="1:9" ht="15">
      <c r="A153" s="527" t="s">
        <v>1913</v>
      </c>
      <c r="B153" s="528" t="s">
        <v>1918</v>
      </c>
      <c r="C153" s="528" t="s">
        <v>1915</v>
      </c>
      <c r="D153" s="528" t="s">
        <v>1916</v>
      </c>
      <c r="E153" s="528">
        <v>550</v>
      </c>
      <c r="F153" s="529">
        <v>3850</v>
      </c>
    </row>
    <row r="154" spans="1:9" ht="15">
      <c r="A154" s="527" t="s">
        <v>1913</v>
      </c>
      <c r="B154" s="528" t="s">
        <v>1919</v>
      </c>
      <c r="C154" s="528" t="s">
        <v>1915</v>
      </c>
      <c r="D154" s="528" t="s">
        <v>1916</v>
      </c>
      <c r="E154" s="528">
        <v>550</v>
      </c>
      <c r="F154" s="529">
        <v>3850</v>
      </c>
    </row>
    <row r="155" spans="1:9" ht="15">
      <c r="A155" s="527" t="s">
        <v>1913</v>
      </c>
      <c r="B155" s="528" t="s">
        <v>1874</v>
      </c>
      <c r="C155" s="528" t="s">
        <v>1915</v>
      </c>
      <c r="D155" s="528" t="s">
        <v>1916</v>
      </c>
      <c r="E155" s="528">
        <v>550</v>
      </c>
      <c r="F155" s="529">
        <v>3850</v>
      </c>
    </row>
    <row r="156" spans="1:9" ht="15">
      <c r="A156" s="527" t="s">
        <v>1913</v>
      </c>
      <c r="B156" s="528" t="s">
        <v>1920</v>
      </c>
      <c r="C156" s="528" t="s">
        <v>1915</v>
      </c>
      <c r="D156" s="528" t="s">
        <v>1916</v>
      </c>
      <c r="E156" s="528">
        <v>550</v>
      </c>
      <c r="F156" s="529">
        <v>3850</v>
      </c>
    </row>
    <row r="157" spans="1:9" ht="15">
      <c r="A157" s="527" t="s">
        <v>1921</v>
      </c>
      <c r="B157" s="528" t="s">
        <v>1922</v>
      </c>
      <c r="C157" s="528"/>
      <c r="D157" s="528" t="s">
        <v>1923</v>
      </c>
      <c r="E157" s="528">
        <v>140</v>
      </c>
      <c r="F157" s="529">
        <v>980</v>
      </c>
    </row>
    <row r="158" spans="1:9" ht="15">
      <c r="A158" s="527" t="s">
        <v>1924</v>
      </c>
      <c r="B158" s="528" t="s">
        <v>1925</v>
      </c>
      <c r="C158" s="528" t="s">
        <v>1926</v>
      </c>
      <c r="D158" s="528" t="s">
        <v>1927</v>
      </c>
      <c r="E158" s="528">
        <v>300</v>
      </c>
      <c r="F158" s="529">
        <v>2100</v>
      </c>
    </row>
    <row r="159" spans="1:9" ht="15">
      <c r="A159" s="527" t="s">
        <v>1924</v>
      </c>
      <c r="B159" s="528" t="s">
        <v>1928</v>
      </c>
      <c r="C159" s="528" t="s">
        <v>1926</v>
      </c>
      <c r="D159" s="528" t="s">
        <v>1927</v>
      </c>
      <c r="E159" s="528">
        <v>300</v>
      </c>
      <c r="F159" s="529">
        <v>2100</v>
      </c>
      <c r="I159" s="614"/>
    </row>
    <row r="160" spans="1:9" ht="15">
      <c r="A160" s="527" t="s">
        <v>1924</v>
      </c>
      <c r="B160" s="528" t="s">
        <v>1929</v>
      </c>
      <c r="C160" s="528" t="s">
        <v>1926</v>
      </c>
      <c r="D160" s="528" t="s">
        <v>1927</v>
      </c>
      <c r="E160" s="528">
        <v>300</v>
      </c>
      <c r="F160" s="529">
        <v>2100</v>
      </c>
      <c r="I160" s="614"/>
    </row>
    <row r="161" spans="1:6" ht="15">
      <c r="A161" s="527" t="s">
        <v>1924</v>
      </c>
      <c r="B161" s="528" t="s">
        <v>1930</v>
      </c>
      <c r="C161" s="528" t="s">
        <v>1926</v>
      </c>
      <c r="D161" s="528" t="s">
        <v>1927</v>
      </c>
      <c r="E161" s="528">
        <v>300</v>
      </c>
      <c r="F161" s="529">
        <v>2100</v>
      </c>
    </row>
    <row r="162" spans="1:6" ht="15">
      <c r="A162" s="527" t="s">
        <v>1924</v>
      </c>
      <c r="B162" s="528" t="s">
        <v>1931</v>
      </c>
      <c r="C162" s="528" t="s">
        <v>1926</v>
      </c>
      <c r="D162" s="528" t="s">
        <v>1927</v>
      </c>
      <c r="E162" s="528">
        <v>300</v>
      </c>
      <c r="F162" s="529">
        <v>2100</v>
      </c>
    </row>
    <row r="163" spans="1:6" ht="15">
      <c r="A163" s="527" t="s">
        <v>1924</v>
      </c>
      <c r="B163" s="528" t="s">
        <v>1932</v>
      </c>
      <c r="C163" s="528" t="s">
        <v>1926</v>
      </c>
      <c r="D163" s="528" t="s">
        <v>1927</v>
      </c>
      <c r="E163" s="528">
        <v>300</v>
      </c>
      <c r="F163" s="529">
        <v>2100</v>
      </c>
    </row>
    <row r="164" spans="1:6" ht="15">
      <c r="A164" s="527" t="s">
        <v>1924</v>
      </c>
      <c r="B164" s="528" t="s">
        <v>1933</v>
      </c>
      <c r="C164" s="528" t="s">
        <v>1926</v>
      </c>
      <c r="D164" s="528" t="s">
        <v>1927</v>
      </c>
      <c r="E164" s="528">
        <v>300</v>
      </c>
      <c r="F164" s="529">
        <v>2100</v>
      </c>
    </row>
    <row r="165" spans="1:6" ht="15">
      <c r="A165" s="527" t="s">
        <v>1924</v>
      </c>
      <c r="B165" s="528" t="s">
        <v>1934</v>
      </c>
      <c r="C165" s="528" t="s">
        <v>1926</v>
      </c>
      <c r="D165" s="528" t="s">
        <v>1927</v>
      </c>
      <c r="E165" s="528">
        <v>300</v>
      </c>
      <c r="F165" s="529">
        <v>2100</v>
      </c>
    </row>
    <row r="166" spans="1:6" ht="15">
      <c r="A166" s="527" t="s">
        <v>1924</v>
      </c>
      <c r="B166" s="528" t="s">
        <v>1935</v>
      </c>
      <c r="C166" s="528" t="s">
        <v>1926</v>
      </c>
      <c r="D166" s="528" t="s">
        <v>1927</v>
      </c>
      <c r="E166" s="528">
        <v>300</v>
      </c>
      <c r="F166" s="529">
        <v>2100</v>
      </c>
    </row>
    <row r="167" spans="1:6" ht="15">
      <c r="A167" s="527" t="s">
        <v>1936</v>
      </c>
      <c r="B167" s="528" t="s">
        <v>1937</v>
      </c>
      <c r="C167" s="528" t="s">
        <v>1926</v>
      </c>
      <c r="D167" s="528" t="s">
        <v>1927</v>
      </c>
      <c r="E167" s="528">
        <v>440</v>
      </c>
      <c r="F167" s="529">
        <v>3080</v>
      </c>
    </row>
    <row r="168" spans="1:6" ht="15">
      <c r="A168" s="527" t="s">
        <v>1936</v>
      </c>
      <c r="B168" s="528" t="s">
        <v>1938</v>
      </c>
      <c r="C168" s="528" t="s">
        <v>1926</v>
      </c>
      <c r="D168" s="528" t="s">
        <v>1927</v>
      </c>
      <c r="E168" s="528">
        <v>440</v>
      </c>
      <c r="F168" s="529">
        <v>3080</v>
      </c>
    </row>
    <row r="169" spans="1:6" ht="15">
      <c r="A169" s="527" t="s">
        <v>1939</v>
      </c>
      <c r="B169" s="528" t="s">
        <v>1940</v>
      </c>
      <c r="C169" s="528"/>
      <c r="D169" s="528" t="s">
        <v>1941</v>
      </c>
      <c r="E169" s="528">
        <v>120</v>
      </c>
      <c r="F169" s="529">
        <v>840</v>
      </c>
    </row>
    <row r="170" spans="1:6" ht="15">
      <c r="A170" s="527" t="s">
        <v>1942</v>
      </c>
      <c r="B170" s="528" t="s">
        <v>1943</v>
      </c>
      <c r="C170" s="528"/>
      <c r="D170" s="528" t="s">
        <v>1941</v>
      </c>
      <c r="E170" s="528">
        <v>100</v>
      </c>
      <c r="F170" s="529">
        <v>700</v>
      </c>
    </row>
    <row r="171" spans="1:6" ht="15">
      <c r="A171" s="527" t="s">
        <v>1942</v>
      </c>
      <c r="B171" s="528" t="s">
        <v>1944</v>
      </c>
      <c r="C171" s="528"/>
      <c r="D171" s="528" t="s">
        <v>1941</v>
      </c>
      <c r="E171" s="528">
        <v>100</v>
      </c>
      <c r="F171" s="529">
        <v>700</v>
      </c>
    </row>
    <row r="172" spans="1:6" ht="15">
      <c r="A172" s="527" t="s">
        <v>1945</v>
      </c>
      <c r="B172" s="528" t="s">
        <v>1946</v>
      </c>
      <c r="C172" s="528" t="s">
        <v>1947</v>
      </c>
      <c r="D172" s="528" t="s">
        <v>1948</v>
      </c>
      <c r="E172" s="528">
        <v>130</v>
      </c>
      <c r="F172" s="529">
        <v>910</v>
      </c>
    </row>
    <row r="173" spans="1:6" ht="15">
      <c r="A173" s="527" t="s">
        <v>1945</v>
      </c>
      <c r="B173" s="528" t="s">
        <v>1949</v>
      </c>
      <c r="C173" s="528" t="s">
        <v>1947</v>
      </c>
      <c r="D173" s="528" t="s">
        <v>1948</v>
      </c>
      <c r="E173" s="528">
        <v>130</v>
      </c>
      <c r="F173" s="529">
        <v>910</v>
      </c>
    </row>
    <row r="174" spans="1:6" ht="15">
      <c r="A174" s="527" t="s">
        <v>1950</v>
      </c>
      <c r="B174" s="528"/>
      <c r="C174" s="528" t="s">
        <v>1951</v>
      </c>
      <c r="D174" s="528" t="s">
        <v>1952</v>
      </c>
      <c r="E174" s="528">
        <v>1150</v>
      </c>
      <c r="F174" s="529">
        <v>8050</v>
      </c>
    </row>
    <row r="175" spans="1:6" ht="30.75" thickBot="1">
      <c r="A175" s="740" t="s">
        <v>2121</v>
      </c>
      <c r="B175" s="741" t="s">
        <v>2122</v>
      </c>
      <c r="C175" s="741"/>
      <c r="D175" s="741"/>
      <c r="E175" s="741">
        <v>7650</v>
      </c>
      <c r="F175" s="742">
        <v>53550</v>
      </c>
    </row>
    <row r="176" spans="1:6" ht="15">
      <c r="A176" s="530" t="s">
        <v>1953</v>
      </c>
      <c r="B176" s="531"/>
      <c r="C176" s="531"/>
      <c r="D176" s="531"/>
      <c r="E176" s="531"/>
      <c r="F176" s="531"/>
    </row>
  </sheetData>
  <mergeCells count="6">
    <mergeCell ref="A1:F1"/>
    <mergeCell ref="A2:A3"/>
    <mergeCell ref="B2:B3"/>
    <mergeCell ref="C2:C3"/>
    <mergeCell ref="D2:D3"/>
    <mergeCell ref="E2:F2"/>
  </mergeCells>
  <pageMargins left="1.68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9"/>
  <sheetViews>
    <sheetView workbookViewId="0">
      <selection activeCell="I9" sqref="I9"/>
    </sheetView>
  </sheetViews>
  <sheetFormatPr defaultRowHeight="12.75"/>
  <cols>
    <col min="1" max="1" width="4.140625" style="18" customWidth="1"/>
    <col min="2" max="2" width="38.7109375" style="18" customWidth="1"/>
    <col min="3" max="3" width="27.42578125" style="18" hidden="1" customWidth="1"/>
    <col min="4" max="4" width="11.28515625" style="18" customWidth="1"/>
    <col min="5" max="5" width="9.42578125" style="18" customWidth="1"/>
    <col min="6" max="7" width="8.28515625" style="18" customWidth="1"/>
    <col min="8" max="16384" width="9.140625" style="18"/>
  </cols>
  <sheetData>
    <row r="1" spans="1:8" ht="44.25" customHeight="1">
      <c r="A1" s="928" t="s">
        <v>2054</v>
      </c>
      <c r="B1" s="928"/>
      <c r="C1" s="928"/>
      <c r="D1" s="928"/>
      <c r="E1" s="928"/>
      <c r="F1" s="928"/>
      <c r="G1" s="928"/>
      <c r="H1" s="928"/>
    </row>
    <row r="2" spans="1:8" ht="12.75" customHeight="1">
      <c r="A2" s="929" t="s">
        <v>1954</v>
      </c>
      <c r="B2" s="931" t="s">
        <v>858</v>
      </c>
      <c r="C2" s="931"/>
      <c r="D2" s="931" t="s">
        <v>955</v>
      </c>
      <c r="E2" s="927" t="s">
        <v>2049</v>
      </c>
      <c r="F2" s="927" t="s">
        <v>2093</v>
      </c>
      <c r="G2" s="927" t="s">
        <v>2146</v>
      </c>
      <c r="H2" s="927" t="s">
        <v>958</v>
      </c>
    </row>
    <row r="3" spans="1:8">
      <c r="A3" s="930"/>
      <c r="B3" s="932"/>
      <c r="C3" s="932"/>
      <c r="D3" s="932"/>
      <c r="E3" s="933"/>
      <c r="F3" s="927"/>
      <c r="G3" s="927"/>
      <c r="H3" s="927"/>
    </row>
    <row r="4" spans="1:8" ht="15.75">
      <c r="A4" s="532" t="s">
        <v>1955</v>
      </c>
      <c r="B4" s="533" t="s">
        <v>2094</v>
      </c>
      <c r="C4" s="533"/>
      <c r="D4" s="534"/>
      <c r="E4" s="572"/>
      <c r="F4" s="425"/>
      <c r="G4" s="425"/>
      <c r="H4" s="425"/>
    </row>
    <row r="5" spans="1:8" ht="15.75">
      <c r="A5" s="535">
        <v>1</v>
      </c>
      <c r="B5" s="536" t="s">
        <v>1956</v>
      </c>
      <c r="C5" s="537" t="s">
        <v>1957</v>
      </c>
      <c r="D5" s="538" t="s">
        <v>1958</v>
      </c>
      <c r="E5" s="571">
        <v>675</v>
      </c>
      <c r="F5" s="571">
        <v>675</v>
      </c>
      <c r="G5" s="571">
        <f>F5</f>
        <v>675</v>
      </c>
      <c r="H5" s="425"/>
    </row>
    <row r="6" spans="1:8" ht="15.75">
      <c r="A6" s="535">
        <v>2</v>
      </c>
      <c r="B6" s="536" t="s">
        <v>1959</v>
      </c>
      <c r="C6" s="537" t="s">
        <v>1960</v>
      </c>
      <c r="D6" s="538" t="s">
        <v>1958</v>
      </c>
      <c r="E6" s="571">
        <v>901</v>
      </c>
      <c r="F6" s="571">
        <v>901</v>
      </c>
      <c r="G6" s="571">
        <f t="shared" ref="G6:G33" si="0">F6</f>
        <v>901</v>
      </c>
      <c r="H6" s="425"/>
    </row>
    <row r="7" spans="1:8" ht="15.75">
      <c r="A7" s="535">
        <v>3</v>
      </c>
      <c r="B7" s="536" t="s">
        <v>1961</v>
      </c>
      <c r="C7" s="537" t="s">
        <v>1962</v>
      </c>
      <c r="D7" s="538" t="s">
        <v>1958</v>
      </c>
      <c r="E7" s="571">
        <v>1125</v>
      </c>
      <c r="F7" s="571">
        <v>1125</v>
      </c>
      <c r="G7" s="571">
        <f t="shared" si="0"/>
        <v>1125</v>
      </c>
      <c r="H7" s="425"/>
    </row>
    <row r="8" spans="1:8" ht="15.75">
      <c r="A8" s="535">
        <v>4</v>
      </c>
      <c r="B8" s="536" t="s">
        <v>1963</v>
      </c>
      <c r="C8" s="537" t="s">
        <v>1964</v>
      </c>
      <c r="D8" s="538" t="s">
        <v>1958</v>
      </c>
      <c r="E8" s="571">
        <v>1351</v>
      </c>
      <c r="F8" s="571">
        <v>1351</v>
      </c>
      <c r="G8" s="571">
        <f t="shared" si="0"/>
        <v>1351</v>
      </c>
      <c r="H8" s="425"/>
    </row>
    <row r="9" spans="1:8" ht="15.75">
      <c r="A9" s="535">
        <v>5</v>
      </c>
      <c r="B9" s="536" t="s">
        <v>1965</v>
      </c>
      <c r="C9" s="537" t="s">
        <v>1966</v>
      </c>
      <c r="D9" s="538" t="s">
        <v>1958</v>
      </c>
      <c r="E9" s="571">
        <v>1576</v>
      </c>
      <c r="F9" s="571">
        <v>1576</v>
      </c>
      <c r="G9" s="571">
        <f t="shared" si="0"/>
        <v>1576</v>
      </c>
      <c r="H9" s="425"/>
    </row>
    <row r="10" spans="1:8" ht="15.75">
      <c r="A10" s="535">
        <v>6</v>
      </c>
      <c r="B10" s="536" t="s">
        <v>1967</v>
      </c>
      <c r="C10" s="537" t="s">
        <v>1968</v>
      </c>
      <c r="D10" s="538" t="s">
        <v>1958</v>
      </c>
      <c r="E10" s="571">
        <v>1801</v>
      </c>
      <c r="F10" s="571">
        <v>1801</v>
      </c>
      <c r="G10" s="571">
        <f t="shared" si="0"/>
        <v>1801</v>
      </c>
      <c r="H10" s="425"/>
    </row>
    <row r="11" spans="1:8" ht="15.75">
      <c r="A11" s="535">
        <v>7</v>
      </c>
      <c r="B11" s="536" t="s">
        <v>1969</v>
      </c>
      <c r="C11" s="537" t="s">
        <v>1970</v>
      </c>
      <c r="D11" s="538" t="s">
        <v>1958</v>
      </c>
      <c r="E11" s="571">
        <v>2026</v>
      </c>
      <c r="F11" s="571">
        <v>2026</v>
      </c>
      <c r="G11" s="571">
        <f t="shared" si="0"/>
        <v>2026</v>
      </c>
      <c r="H11" s="425"/>
    </row>
    <row r="12" spans="1:8" ht="15.75">
      <c r="A12" s="535">
        <v>8</v>
      </c>
      <c r="B12" s="536" t="s">
        <v>1971</v>
      </c>
      <c r="C12" s="537" t="s">
        <v>1972</v>
      </c>
      <c r="D12" s="538" t="s">
        <v>1958</v>
      </c>
      <c r="E12" s="571">
        <v>2252</v>
      </c>
      <c r="F12" s="571">
        <v>2252</v>
      </c>
      <c r="G12" s="571">
        <f t="shared" si="0"/>
        <v>2252</v>
      </c>
      <c r="H12" s="425"/>
    </row>
    <row r="13" spans="1:8" ht="15.75">
      <c r="A13" s="535">
        <v>9</v>
      </c>
      <c r="B13" s="536" t="s">
        <v>1973</v>
      </c>
      <c r="C13" s="537" t="s">
        <v>1974</v>
      </c>
      <c r="D13" s="538" t="s">
        <v>1958</v>
      </c>
      <c r="E13" s="571">
        <v>2702</v>
      </c>
      <c r="F13" s="571">
        <v>2702</v>
      </c>
      <c r="G13" s="571">
        <f t="shared" si="0"/>
        <v>2702</v>
      </c>
      <c r="H13" s="425"/>
    </row>
    <row r="14" spans="1:8" ht="15.75">
      <c r="A14" s="532" t="s">
        <v>1975</v>
      </c>
      <c r="B14" s="533" t="s">
        <v>1976</v>
      </c>
      <c r="C14" s="537" t="s">
        <v>1977</v>
      </c>
      <c r="D14" s="538"/>
      <c r="E14" s="571"/>
      <c r="F14" s="571"/>
      <c r="G14" s="571">
        <f t="shared" si="0"/>
        <v>0</v>
      </c>
      <c r="H14" s="425"/>
    </row>
    <row r="15" spans="1:8" ht="15.75">
      <c r="A15" s="535">
        <v>1</v>
      </c>
      <c r="B15" s="536" t="s">
        <v>1956</v>
      </c>
      <c r="C15" s="537" t="s">
        <v>1957</v>
      </c>
      <c r="D15" s="538" t="s">
        <v>1958</v>
      </c>
      <c r="E15" s="571">
        <v>427</v>
      </c>
      <c r="F15" s="571">
        <v>427</v>
      </c>
      <c r="G15" s="571">
        <f t="shared" si="0"/>
        <v>427</v>
      </c>
      <c r="H15" s="425"/>
    </row>
    <row r="16" spans="1:8" ht="15.75">
      <c r="A16" s="535">
        <v>2</v>
      </c>
      <c r="B16" s="536" t="s">
        <v>1959</v>
      </c>
      <c r="C16" s="537" t="s">
        <v>1960</v>
      </c>
      <c r="D16" s="538" t="s">
        <v>1958</v>
      </c>
      <c r="E16" s="571">
        <v>569</v>
      </c>
      <c r="F16" s="571">
        <v>569</v>
      </c>
      <c r="G16" s="571">
        <f t="shared" si="0"/>
        <v>569</v>
      </c>
      <c r="H16" s="425"/>
    </row>
    <row r="17" spans="1:8" ht="15.75">
      <c r="A17" s="535">
        <v>3</v>
      </c>
      <c r="B17" s="536" t="s">
        <v>1961</v>
      </c>
      <c r="C17" s="537" t="s">
        <v>1962</v>
      </c>
      <c r="D17" s="538" t="s">
        <v>1958</v>
      </c>
      <c r="E17" s="571">
        <v>711</v>
      </c>
      <c r="F17" s="571">
        <v>711</v>
      </c>
      <c r="G17" s="571">
        <f t="shared" si="0"/>
        <v>711</v>
      </c>
      <c r="H17" s="425"/>
    </row>
    <row r="18" spans="1:8" ht="15.75">
      <c r="A18" s="535">
        <v>4</v>
      </c>
      <c r="B18" s="536" t="s">
        <v>1963</v>
      </c>
      <c r="C18" s="537" t="s">
        <v>1964</v>
      </c>
      <c r="D18" s="538" t="s">
        <v>1958</v>
      </c>
      <c r="E18" s="571">
        <v>854</v>
      </c>
      <c r="F18" s="571">
        <v>854</v>
      </c>
      <c r="G18" s="571">
        <f t="shared" si="0"/>
        <v>854</v>
      </c>
      <c r="H18" s="425"/>
    </row>
    <row r="19" spans="1:8" ht="15.75">
      <c r="A19" s="535">
        <v>5</v>
      </c>
      <c r="B19" s="536" t="s">
        <v>1965</v>
      </c>
      <c r="C19" s="537" t="s">
        <v>1966</v>
      </c>
      <c r="D19" s="538" t="s">
        <v>1958</v>
      </c>
      <c r="E19" s="571">
        <v>996</v>
      </c>
      <c r="F19" s="571">
        <v>996</v>
      </c>
      <c r="G19" s="571">
        <f t="shared" si="0"/>
        <v>996</v>
      </c>
      <c r="H19" s="425"/>
    </row>
    <row r="20" spans="1:8" ht="15.75">
      <c r="A20" s="535">
        <v>6</v>
      </c>
      <c r="B20" s="536" t="s">
        <v>1967</v>
      </c>
      <c r="C20" s="537" t="s">
        <v>1968</v>
      </c>
      <c r="D20" s="538" t="s">
        <v>1958</v>
      </c>
      <c r="E20" s="571">
        <v>1139</v>
      </c>
      <c r="F20" s="571">
        <v>1139</v>
      </c>
      <c r="G20" s="571">
        <f t="shared" si="0"/>
        <v>1139</v>
      </c>
      <c r="H20" s="425"/>
    </row>
    <row r="21" spans="1:8" ht="15.75">
      <c r="A21" s="535">
        <v>7</v>
      </c>
      <c r="B21" s="536" t="s">
        <v>1969</v>
      </c>
      <c r="C21" s="537" t="s">
        <v>1970</v>
      </c>
      <c r="D21" s="538" t="s">
        <v>1958</v>
      </c>
      <c r="E21" s="571">
        <v>1281</v>
      </c>
      <c r="F21" s="571">
        <v>1281</v>
      </c>
      <c r="G21" s="571">
        <f t="shared" si="0"/>
        <v>1281</v>
      </c>
      <c r="H21" s="425"/>
    </row>
    <row r="22" spans="1:8" ht="15.75">
      <c r="A22" s="535">
        <v>8</v>
      </c>
      <c r="B22" s="536" t="s">
        <v>1971</v>
      </c>
      <c r="C22" s="537" t="s">
        <v>1972</v>
      </c>
      <c r="D22" s="538" t="s">
        <v>1958</v>
      </c>
      <c r="E22" s="571">
        <v>1424</v>
      </c>
      <c r="F22" s="571">
        <v>1424</v>
      </c>
      <c r="G22" s="571">
        <f t="shared" si="0"/>
        <v>1424</v>
      </c>
      <c r="H22" s="425"/>
    </row>
    <row r="23" spans="1:8" ht="15.75">
      <c r="A23" s="535">
        <v>9</v>
      </c>
      <c r="B23" s="536" t="s">
        <v>1973</v>
      </c>
      <c r="C23" s="537" t="s">
        <v>1974</v>
      </c>
      <c r="D23" s="538" t="s">
        <v>1958</v>
      </c>
      <c r="E23" s="571">
        <v>1708</v>
      </c>
      <c r="F23" s="571">
        <v>1708</v>
      </c>
      <c r="G23" s="571">
        <f t="shared" si="0"/>
        <v>1708</v>
      </c>
      <c r="H23" s="425"/>
    </row>
    <row r="24" spans="1:8" ht="15.75">
      <c r="A24" s="532" t="s">
        <v>1978</v>
      </c>
      <c r="B24" s="533" t="s">
        <v>1979</v>
      </c>
      <c r="C24" s="539" t="s">
        <v>1980</v>
      </c>
      <c r="D24" s="538"/>
      <c r="E24" s="571"/>
      <c r="F24" s="571"/>
      <c r="G24" s="571">
        <f t="shared" si="0"/>
        <v>0</v>
      </c>
      <c r="H24" s="425"/>
    </row>
    <row r="25" spans="1:8" ht="15.75">
      <c r="A25" s="535"/>
      <c r="B25" s="534" t="s">
        <v>1981</v>
      </c>
      <c r="C25" s="540"/>
      <c r="D25" s="538" t="s">
        <v>1982</v>
      </c>
      <c r="E25" s="571">
        <v>90</v>
      </c>
      <c r="F25" s="571">
        <v>90</v>
      </c>
      <c r="G25" s="571">
        <f t="shared" si="0"/>
        <v>90</v>
      </c>
      <c r="H25" s="425"/>
    </row>
    <row r="26" spans="1:8" ht="15.75">
      <c r="A26" s="535">
        <v>1</v>
      </c>
      <c r="B26" s="534" t="s">
        <v>1983</v>
      </c>
      <c r="C26" s="537" t="s">
        <v>1984</v>
      </c>
      <c r="D26" s="538" t="s">
        <v>1982</v>
      </c>
      <c r="E26" s="571">
        <v>133</v>
      </c>
      <c r="F26" s="571">
        <v>133</v>
      </c>
      <c r="G26" s="571">
        <f t="shared" si="0"/>
        <v>133</v>
      </c>
      <c r="H26" s="425"/>
    </row>
    <row r="27" spans="1:8" ht="15.75">
      <c r="A27" s="535">
        <v>2</v>
      </c>
      <c r="B27" s="534" t="s">
        <v>1985</v>
      </c>
      <c r="C27" s="537" t="s">
        <v>1986</v>
      </c>
      <c r="D27" s="538" t="s">
        <v>1982</v>
      </c>
      <c r="E27" s="571">
        <v>193</v>
      </c>
      <c r="F27" s="571">
        <v>193</v>
      </c>
      <c r="G27" s="571">
        <f t="shared" si="0"/>
        <v>193</v>
      </c>
      <c r="H27" s="425"/>
    </row>
    <row r="28" spans="1:8" ht="15.75">
      <c r="A28" s="535">
        <v>3</v>
      </c>
      <c r="B28" s="534" t="s">
        <v>1987</v>
      </c>
      <c r="C28" s="537" t="s">
        <v>1988</v>
      </c>
      <c r="D28" s="538" t="s">
        <v>1982</v>
      </c>
      <c r="E28" s="571">
        <v>250</v>
      </c>
      <c r="F28" s="571">
        <v>250</v>
      </c>
      <c r="G28" s="571">
        <f t="shared" si="0"/>
        <v>250</v>
      </c>
      <c r="H28" s="425"/>
    </row>
    <row r="29" spans="1:8" ht="15.75">
      <c r="A29" s="535"/>
      <c r="B29" s="534" t="s">
        <v>1989</v>
      </c>
      <c r="C29" s="537"/>
      <c r="D29" s="538"/>
      <c r="E29" s="571">
        <v>285</v>
      </c>
      <c r="F29" s="571">
        <v>285</v>
      </c>
      <c r="G29" s="571">
        <f t="shared" si="0"/>
        <v>285</v>
      </c>
      <c r="H29" s="425"/>
    </row>
    <row r="30" spans="1:8" ht="15.75">
      <c r="A30" s="532" t="s">
        <v>1990</v>
      </c>
      <c r="B30" s="533" t="s">
        <v>1991</v>
      </c>
      <c r="C30" s="537"/>
      <c r="D30" s="538" t="s">
        <v>1982</v>
      </c>
      <c r="E30" s="571"/>
      <c r="F30" s="571"/>
      <c r="G30" s="571">
        <f t="shared" si="0"/>
        <v>0</v>
      </c>
      <c r="H30" s="425"/>
    </row>
    <row r="31" spans="1:8" ht="15.75">
      <c r="A31" s="535"/>
      <c r="B31" s="534" t="s">
        <v>1992</v>
      </c>
      <c r="C31" s="537"/>
      <c r="D31" s="538" t="s">
        <v>1982</v>
      </c>
      <c r="E31" s="571">
        <v>75</v>
      </c>
      <c r="F31" s="571">
        <v>75</v>
      </c>
      <c r="G31" s="571">
        <f t="shared" si="0"/>
        <v>75</v>
      </c>
      <c r="H31" s="425"/>
    </row>
    <row r="32" spans="1:8" ht="15.75">
      <c r="A32" s="535"/>
      <c r="B32" s="534" t="s">
        <v>1993</v>
      </c>
      <c r="C32" s="537"/>
      <c r="D32" s="538" t="s">
        <v>1982</v>
      </c>
      <c r="E32" s="571">
        <v>96</v>
      </c>
      <c r="F32" s="571">
        <v>96</v>
      </c>
      <c r="G32" s="571">
        <f t="shared" si="0"/>
        <v>96</v>
      </c>
      <c r="H32" s="425"/>
    </row>
    <row r="33" spans="1:8" ht="15.75">
      <c r="A33" s="535"/>
      <c r="B33" s="534" t="s">
        <v>1983</v>
      </c>
      <c r="C33" s="537"/>
      <c r="D33" s="538" t="s">
        <v>1982</v>
      </c>
      <c r="E33" s="571">
        <v>150</v>
      </c>
      <c r="F33" s="571">
        <v>150</v>
      </c>
      <c r="G33" s="571">
        <f t="shared" si="0"/>
        <v>150</v>
      </c>
      <c r="H33" s="425"/>
    </row>
    <row r="158" spans="10:10">
      <c r="J158" s="613"/>
    </row>
    <row r="159" spans="10:10">
      <c r="J159" s="613"/>
    </row>
  </sheetData>
  <protectedRanges>
    <protectedRange password="D968" sqref="E5:G33" name="Range1"/>
  </protectedRanges>
  <mergeCells count="8">
    <mergeCell ref="H2:H3"/>
    <mergeCell ref="A1:H1"/>
    <mergeCell ref="A2:A3"/>
    <mergeCell ref="B2:C3"/>
    <mergeCell ref="D2:D3"/>
    <mergeCell ref="E2:E3"/>
    <mergeCell ref="F2:F3"/>
    <mergeCell ref="G2:G3"/>
  </mergeCells>
  <pageMargins left="1.6" right="0.19" top="1.03" bottom="0.73" header="0.5" footer="0.56999999999999995"/>
  <pageSetup paperSize="9" scale="9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"/>
  <sheetViews>
    <sheetView workbookViewId="0">
      <selection activeCell="M3" sqref="M3"/>
    </sheetView>
  </sheetViews>
  <sheetFormatPr defaultRowHeight="15"/>
  <cols>
    <col min="1" max="1" width="6.5703125" style="210" customWidth="1"/>
    <col min="2" max="2" width="42.5703125" style="211" customWidth="1"/>
    <col min="3" max="3" width="8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9" width="11.5703125" style="212" customWidth="1"/>
    <col min="10" max="10" width="13.28515625" style="212" customWidth="1"/>
    <col min="11" max="11" width="8" style="48" customWidth="1"/>
    <col min="12" max="12" width="9.140625" style="48"/>
    <col min="13" max="13" width="10.85546875" style="48" customWidth="1"/>
    <col min="14" max="14" width="9.85546875" style="48" bestFit="1" customWidth="1"/>
    <col min="15" max="16384" width="9.140625" style="48"/>
  </cols>
  <sheetData>
    <row r="1" spans="1:11" ht="48" customHeight="1" thickBot="1">
      <c r="A1" s="934" t="s">
        <v>2095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</row>
    <row r="2" spans="1:11" ht="20.25" customHeight="1">
      <c r="A2" s="848" t="s">
        <v>1</v>
      </c>
      <c r="B2" s="850" t="s">
        <v>1994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1" ht="58.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429" t="s">
        <v>2055</v>
      </c>
      <c r="I3" s="630" t="s">
        <v>2123</v>
      </c>
      <c r="J3" s="630" t="s">
        <v>2137</v>
      </c>
      <c r="K3" s="859"/>
    </row>
    <row r="4" spans="1:11" s="122" customFormat="1" ht="69.75" customHeight="1">
      <c r="A4" s="652" t="s">
        <v>131</v>
      </c>
      <c r="B4" s="541" t="s">
        <v>1995</v>
      </c>
      <c r="C4" s="144"/>
      <c r="D4" s="145">
        <v>12</v>
      </c>
      <c r="E4" s="146">
        <v>12</v>
      </c>
      <c r="F4" s="137">
        <v>12</v>
      </c>
      <c r="G4" s="137">
        <v>13</v>
      </c>
      <c r="H4" s="573"/>
      <c r="I4" s="573"/>
      <c r="J4" s="573"/>
      <c r="K4" s="542"/>
    </row>
    <row r="5" spans="1:11" s="122" customFormat="1" ht="15" customHeight="1">
      <c r="A5" s="155">
        <v>1</v>
      </c>
      <c r="B5" s="286" t="s">
        <v>1996</v>
      </c>
      <c r="C5" s="125" t="s">
        <v>1997</v>
      </c>
      <c r="D5" s="126">
        <v>40</v>
      </c>
      <c r="E5" s="127">
        <v>71</v>
      </c>
      <c r="F5" s="128">
        <v>90</v>
      </c>
      <c r="G5" s="128">
        <v>94</v>
      </c>
      <c r="H5" s="137">
        <v>58</v>
      </c>
      <c r="I5" s="137">
        <v>58</v>
      </c>
      <c r="J5" s="137">
        <f>I5</f>
        <v>58</v>
      </c>
      <c r="K5" s="219"/>
    </row>
    <row r="6" spans="1:11" s="122" customFormat="1" ht="15" customHeight="1">
      <c r="A6" s="474">
        <v>2</v>
      </c>
      <c r="B6" s="286" t="s">
        <v>1998</v>
      </c>
      <c r="C6" s="125" t="s">
        <v>1997</v>
      </c>
      <c r="D6" s="126">
        <v>40</v>
      </c>
      <c r="E6" s="127"/>
      <c r="F6" s="128"/>
      <c r="G6" s="128">
        <v>50</v>
      </c>
      <c r="H6" s="137">
        <v>85</v>
      </c>
      <c r="I6" s="137">
        <v>85</v>
      </c>
      <c r="J6" s="137">
        <f t="shared" ref="J6:J10" si="0">I6</f>
        <v>85</v>
      </c>
      <c r="K6" s="219"/>
    </row>
    <row r="7" spans="1:11" s="122" customFormat="1" ht="15" customHeight="1">
      <c r="A7" s="155">
        <v>3</v>
      </c>
      <c r="B7" s="286" t="s">
        <v>1999</v>
      </c>
      <c r="C7" s="125" t="s">
        <v>1997</v>
      </c>
      <c r="D7" s="126">
        <v>100</v>
      </c>
      <c r="E7" s="127">
        <v>120</v>
      </c>
      <c r="F7" s="128">
        <v>120</v>
      </c>
      <c r="G7" s="128">
        <v>80</v>
      </c>
      <c r="H7" s="137">
        <v>175</v>
      </c>
      <c r="I7" s="137">
        <v>175</v>
      </c>
      <c r="J7" s="137">
        <f t="shared" si="0"/>
        <v>175</v>
      </c>
      <c r="K7" s="219"/>
    </row>
    <row r="8" spans="1:11" s="122" customFormat="1" ht="15" customHeight="1">
      <c r="A8" s="474">
        <v>4</v>
      </c>
      <c r="B8" s="286" t="s">
        <v>2000</v>
      </c>
      <c r="C8" s="125" t="s">
        <v>1997</v>
      </c>
      <c r="D8" s="126">
        <v>25</v>
      </c>
      <c r="E8" s="127">
        <v>55</v>
      </c>
      <c r="F8" s="128">
        <v>55</v>
      </c>
      <c r="G8" s="128">
        <v>58</v>
      </c>
      <c r="H8" s="137">
        <v>400</v>
      </c>
      <c r="I8" s="137">
        <v>400</v>
      </c>
      <c r="J8" s="137">
        <f t="shared" si="0"/>
        <v>400</v>
      </c>
      <c r="K8" s="219"/>
    </row>
    <row r="9" spans="1:11" s="122" customFormat="1" ht="15" customHeight="1">
      <c r="A9" s="155">
        <v>5</v>
      </c>
      <c r="B9" s="286" t="s">
        <v>2001</v>
      </c>
      <c r="C9" s="125" t="s">
        <v>1997</v>
      </c>
      <c r="D9" s="133"/>
      <c r="E9" s="134"/>
      <c r="F9" s="135"/>
      <c r="G9" s="135"/>
      <c r="H9" s="137">
        <v>1070</v>
      </c>
      <c r="I9" s="137">
        <v>1070</v>
      </c>
      <c r="J9" s="137">
        <f t="shared" si="0"/>
        <v>1070</v>
      </c>
      <c r="K9" s="543"/>
    </row>
    <row r="10" spans="1:11" s="122" customFormat="1" ht="15" customHeight="1">
      <c r="A10" s="224" t="s">
        <v>134</v>
      </c>
      <c r="B10" s="286" t="s">
        <v>2002</v>
      </c>
      <c r="C10" s="125" t="s">
        <v>1997</v>
      </c>
      <c r="D10" s="126">
        <v>200</v>
      </c>
      <c r="E10" s="127">
        <v>550</v>
      </c>
      <c r="F10" s="128">
        <v>605</v>
      </c>
      <c r="G10" s="128">
        <v>660</v>
      </c>
      <c r="H10" s="137">
        <v>50</v>
      </c>
      <c r="I10" s="137">
        <v>50</v>
      </c>
      <c r="J10" s="137">
        <f t="shared" si="0"/>
        <v>50</v>
      </c>
      <c r="K10" s="219"/>
    </row>
    <row r="11" spans="1:11" s="122" customFormat="1" ht="15" customHeight="1">
      <c r="A11" s="123"/>
      <c r="B11" s="544"/>
      <c r="C11" s="125"/>
      <c r="D11" s="126"/>
      <c r="E11" s="127"/>
      <c r="F11" s="128"/>
      <c r="G11" s="128"/>
      <c r="H11" s="128"/>
      <c r="I11" s="128"/>
      <c r="J11" s="128"/>
      <c r="K11" s="219"/>
    </row>
    <row r="12" spans="1:11" s="122" customFormat="1" ht="15" customHeight="1">
      <c r="A12" s="155"/>
      <c r="B12" s="260"/>
      <c r="C12" s="125"/>
      <c r="D12" s="126"/>
      <c r="E12" s="127"/>
      <c r="F12" s="128"/>
      <c r="G12" s="128"/>
      <c r="H12" s="128"/>
      <c r="I12" s="128"/>
      <c r="J12" s="128"/>
      <c r="K12" s="219"/>
    </row>
    <row r="13" spans="1:11" ht="18" thickBot="1">
      <c r="A13" s="471"/>
      <c r="B13" s="472"/>
      <c r="C13" s="270"/>
      <c r="D13" s="270"/>
      <c r="E13" s="271"/>
      <c r="F13" s="271"/>
      <c r="G13" s="271"/>
      <c r="H13" s="236"/>
      <c r="I13" s="236"/>
      <c r="J13" s="236"/>
      <c r="K13" s="473"/>
    </row>
    <row r="14" spans="1:11" ht="17.25">
      <c r="A14" s="475"/>
      <c r="B14" s="476"/>
      <c r="C14" s="477"/>
      <c r="D14" s="477"/>
      <c r="E14" s="209"/>
      <c r="F14" s="209"/>
      <c r="G14" s="209"/>
      <c r="H14" s="209"/>
      <c r="I14" s="209"/>
      <c r="J14" s="209"/>
      <c r="K14" s="477"/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60"/>
  <sheetViews>
    <sheetView workbookViewId="0">
      <selection activeCell="J4" sqref="J4"/>
    </sheetView>
  </sheetViews>
  <sheetFormatPr defaultRowHeight="12.75"/>
  <cols>
    <col min="1" max="1" width="6" style="18" customWidth="1"/>
    <col min="2" max="2" width="34.140625" style="18" customWidth="1"/>
    <col min="3" max="3" width="15.28515625" style="18" customWidth="1"/>
    <col min="4" max="4" width="6.28515625" style="18" customWidth="1"/>
    <col min="5" max="5" width="9.7109375" style="18" customWidth="1"/>
    <col min="6" max="7" width="8.85546875" style="18" customWidth="1"/>
    <col min="8" max="16384" width="9.140625" style="18"/>
  </cols>
  <sheetData>
    <row r="1" spans="1:11" ht="48" customHeight="1">
      <c r="A1" s="935" t="s">
        <v>2003</v>
      </c>
      <c r="B1" s="935"/>
      <c r="C1" s="935"/>
      <c r="D1" s="935"/>
      <c r="E1" s="935"/>
      <c r="F1" s="935"/>
      <c r="G1" s="935"/>
      <c r="H1" s="935"/>
    </row>
    <row r="2" spans="1:11" s="545" customFormat="1" ht="58.5">
      <c r="A2" s="654" t="s">
        <v>2004</v>
      </c>
      <c r="B2" s="655" t="s">
        <v>2005</v>
      </c>
      <c r="C2" s="655" t="s">
        <v>2006</v>
      </c>
      <c r="D2" s="654" t="s">
        <v>2007</v>
      </c>
      <c r="E2" s="653" t="s">
        <v>2096</v>
      </c>
      <c r="F2" s="653" t="s">
        <v>2097</v>
      </c>
      <c r="G2" s="653" t="s">
        <v>2147</v>
      </c>
      <c r="H2" s="653" t="s">
        <v>51</v>
      </c>
    </row>
    <row r="3" spans="1:11" ht="44.25">
      <c r="A3" s="546" t="s">
        <v>2008</v>
      </c>
      <c r="B3" s="547" t="s">
        <v>2009</v>
      </c>
      <c r="C3" s="548" t="s">
        <v>2010</v>
      </c>
      <c r="D3" s="549" t="s">
        <v>1214</v>
      </c>
      <c r="E3" s="564">
        <v>1720</v>
      </c>
      <c r="F3" s="564">
        <v>850</v>
      </c>
      <c r="G3" s="564">
        <f>F3</f>
        <v>850</v>
      </c>
      <c r="H3" s="425"/>
      <c r="K3" s="18">
        <f>(E3-F3)/E3*100</f>
        <v>50.581395348837212</v>
      </c>
    </row>
    <row r="4" spans="1:11" ht="22.5">
      <c r="A4" s="610"/>
      <c r="B4" s="548" t="s">
        <v>2011</v>
      </c>
      <c r="C4" s="548" t="s">
        <v>2012</v>
      </c>
      <c r="D4" s="549" t="s">
        <v>1214</v>
      </c>
      <c r="E4" s="564">
        <v>2690</v>
      </c>
      <c r="F4" s="564">
        <v>1300</v>
      </c>
      <c r="G4" s="564">
        <f t="shared" ref="G4:G25" si="0">F4</f>
        <v>1300</v>
      </c>
      <c r="H4" s="425"/>
      <c r="K4" s="18">
        <f t="shared" ref="K4:K25" si="1">(E4-F4)/E4*100</f>
        <v>51.6728624535316</v>
      </c>
    </row>
    <row r="5" spans="1:11" ht="20.25">
      <c r="A5" s="548"/>
      <c r="B5" s="548" t="s">
        <v>2011</v>
      </c>
      <c r="C5" s="548" t="s">
        <v>2013</v>
      </c>
      <c r="D5" s="549" t="s">
        <v>1214</v>
      </c>
      <c r="E5" s="564">
        <v>5380</v>
      </c>
      <c r="F5" s="564">
        <v>3200</v>
      </c>
      <c r="G5" s="564">
        <f t="shared" si="0"/>
        <v>3200</v>
      </c>
      <c r="H5" s="425"/>
      <c r="K5" s="18">
        <f t="shared" si="1"/>
        <v>40.520446096654275</v>
      </c>
    </row>
    <row r="6" spans="1:11" ht="20.25">
      <c r="A6" s="548"/>
      <c r="B6" s="548" t="s">
        <v>2011</v>
      </c>
      <c r="C6" s="548" t="s">
        <v>2014</v>
      </c>
      <c r="D6" s="549" t="s">
        <v>1214</v>
      </c>
      <c r="E6" s="564">
        <v>6720</v>
      </c>
      <c r="F6" s="564">
        <v>3500</v>
      </c>
      <c r="G6" s="564">
        <f t="shared" si="0"/>
        <v>3500</v>
      </c>
      <c r="H6" s="425"/>
      <c r="K6" s="18">
        <f t="shared" si="1"/>
        <v>47.916666666666671</v>
      </c>
    </row>
    <row r="7" spans="1:11" ht="20.25">
      <c r="A7" s="548"/>
      <c r="B7" s="548" t="s">
        <v>2011</v>
      </c>
      <c r="C7" s="548" t="s">
        <v>2015</v>
      </c>
      <c r="D7" s="549" t="s">
        <v>1214</v>
      </c>
      <c r="E7" s="564">
        <v>10090</v>
      </c>
      <c r="F7" s="564">
        <v>6000</v>
      </c>
      <c r="G7" s="564">
        <f t="shared" si="0"/>
        <v>6000</v>
      </c>
      <c r="H7" s="425"/>
      <c r="K7" s="18">
        <f t="shared" si="1"/>
        <v>40.535183349851337</v>
      </c>
    </row>
    <row r="8" spans="1:11" ht="20.25">
      <c r="A8" s="548"/>
      <c r="B8" s="548" t="s">
        <v>2011</v>
      </c>
      <c r="C8" s="548" t="s">
        <v>2016</v>
      </c>
      <c r="D8" s="549" t="s">
        <v>1214</v>
      </c>
      <c r="E8" s="564">
        <v>12450</v>
      </c>
      <c r="F8" s="564">
        <v>6500</v>
      </c>
      <c r="G8" s="564">
        <f t="shared" si="0"/>
        <v>6500</v>
      </c>
      <c r="H8" s="425"/>
      <c r="K8" s="18">
        <f t="shared" si="1"/>
        <v>47.791164658634536</v>
      </c>
    </row>
    <row r="9" spans="1:11" ht="20.25">
      <c r="A9" s="548"/>
      <c r="B9" s="548" t="s">
        <v>2011</v>
      </c>
      <c r="C9" s="548" t="s">
        <v>2017</v>
      </c>
      <c r="D9" s="549" t="s">
        <v>1214</v>
      </c>
      <c r="E9" s="564">
        <v>18880</v>
      </c>
      <c r="F9" s="564">
        <v>9750</v>
      </c>
      <c r="G9" s="564">
        <f t="shared" si="0"/>
        <v>9750</v>
      </c>
      <c r="H9" s="425"/>
      <c r="K9" s="18">
        <f t="shared" si="1"/>
        <v>48.358050847457626</v>
      </c>
    </row>
    <row r="10" spans="1:11" ht="20.25">
      <c r="A10" s="548"/>
      <c r="B10" s="548" t="s">
        <v>2011</v>
      </c>
      <c r="C10" s="548" t="s">
        <v>2018</v>
      </c>
      <c r="D10" s="549" t="s">
        <v>1214</v>
      </c>
      <c r="E10" s="564">
        <v>26430</v>
      </c>
      <c r="F10" s="564">
        <v>12600</v>
      </c>
      <c r="G10" s="564">
        <f t="shared" si="0"/>
        <v>12600</v>
      </c>
      <c r="H10" s="425"/>
      <c r="K10" s="18">
        <f t="shared" si="1"/>
        <v>52.326901248581159</v>
      </c>
    </row>
    <row r="11" spans="1:11" ht="15.75">
      <c r="A11" s="548"/>
      <c r="B11" s="548"/>
      <c r="C11" s="548"/>
      <c r="D11" s="57"/>
      <c r="E11" s="564"/>
      <c r="F11" s="564"/>
      <c r="G11" s="564"/>
      <c r="H11" s="425"/>
      <c r="K11" s="18" t="e">
        <f t="shared" si="1"/>
        <v>#DIV/0!</v>
      </c>
    </row>
    <row r="12" spans="1:11" ht="16.5">
      <c r="A12" s="550" t="s">
        <v>1975</v>
      </c>
      <c r="B12" s="551" t="s">
        <v>2019</v>
      </c>
      <c r="C12" s="548"/>
      <c r="D12" s="57"/>
      <c r="E12" s="564"/>
      <c r="F12" s="564"/>
      <c r="G12" s="564"/>
      <c r="H12" s="425"/>
      <c r="K12" s="18" t="e">
        <f t="shared" si="1"/>
        <v>#DIV/0!</v>
      </c>
    </row>
    <row r="13" spans="1:11" ht="20.25">
      <c r="A13" s="548"/>
      <c r="B13" s="548" t="s">
        <v>2020</v>
      </c>
      <c r="C13" s="548" t="s">
        <v>2021</v>
      </c>
      <c r="D13" s="549" t="s">
        <v>1214</v>
      </c>
      <c r="E13" s="564">
        <v>6999</v>
      </c>
      <c r="F13" s="564">
        <v>4650</v>
      </c>
      <c r="G13" s="564">
        <f t="shared" si="0"/>
        <v>4650</v>
      </c>
      <c r="H13" s="425"/>
      <c r="K13" s="18">
        <f t="shared" si="1"/>
        <v>33.561937419631377</v>
      </c>
    </row>
    <row r="14" spans="1:11" ht="20.25">
      <c r="A14" s="548"/>
      <c r="B14" s="548" t="s">
        <v>2020</v>
      </c>
      <c r="C14" s="548" t="s">
        <v>2022</v>
      </c>
      <c r="D14" s="549" t="s">
        <v>1214</v>
      </c>
      <c r="E14" s="564">
        <v>10699</v>
      </c>
      <c r="F14" s="564">
        <v>7800</v>
      </c>
      <c r="G14" s="564">
        <f t="shared" si="0"/>
        <v>7800</v>
      </c>
      <c r="H14" s="425"/>
      <c r="K14" s="18">
        <f t="shared" si="1"/>
        <v>27.095990279465372</v>
      </c>
    </row>
    <row r="15" spans="1:11" ht="20.25">
      <c r="A15" s="548"/>
      <c r="B15" s="548" t="s">
        <v>2020</v>
      </c>
      <c r="C15" s="548" t="s">
        <v>2023</v>
      </c>
      <c r="D15" s="549" t="s">
        <v>1214</v>
      </c>
      <c r="E15" s="564">
        <v>12299</v>
      </c>
      <c r="F15" s="564">
        <v>8500</v>
      </c>
      <c r="G15" s="564">
        <f t="shared" si="0"/>
        <v>8500</v>
      </c>
      <c r="H15" s="425"/>
      <c r="K15" s="18">
        <f t="shared" si="1"/>
        <v>30.888690137409547</v>
      </c>
    </row>
    <row r="16" spans="1:11" ht="20.25">
      <c r="A16" s="548"/>
      <c r="B16" s="548" t="s">
        <v>2020</v>
      </c>
      <c r="C16" s="548" t="s">
        <v>2024</v>
      </c>
      <c r="D16" s="549" t="s">
        <v>1214</v>
      </c>
      <c r="E16" s="564">
        <v>15999</v>
      </c>
      <c r="F16" s="564">
        <v>11500</v>
      </c>
      <c r="G16" s="564">
        <f t="shared" si="0"/>
        <v>11500</v>
      </c>
      <c r="H16" s="425"/>
      <c r="K16" s="18">
        <f t="shared" si="1"/>
        <v>28.120507531720733</v>
      </c>
    </row>
    <row r="17" spans="1:11" ht="20.25">
      <c r="A17" s="548"/>
      <c r="B17" s="548" t="s">
        <v>2020</v>
      </c>
      <c r="C17" s="548" t="s">
        <v>2025</v>
      </c>
      <c r="D17" s="549" t="s">
        <v>1214</v>
      </c>
      <c r="E17" s="564">
        <v>19299</v>
      </c>
      <c r="F17" s="564">
        <v>14500</v>
      </c>
      <c r="G17" s="564">
        <f t="shared" si="0"/>
        <v>14500</v>
      </c>
      <c r="H17" s="425"/>
      <c r="K17" s="18">
        <f t="shared" si="1"/>
        <v>24.866573397585366</v>
      </c>
    </row>
    <row r="18" spans="1:11" ht="20.25">
      <c r="A18" s="548"/>
      <c r="B18" s="548" t="s">
        <v>2020</v>
      </c>
      <c r="C18" s="548" t="s">
        <v>2026</v>
      </c>
      <c r="D18" s="549" t="s">
        <v>1214</v>
      </c>
      <c r="E18" s="564">
        <v>25699</v>
      </c>
      <c r="F18" s="564">
        <v>16500</v>
      </c>
      <c r="G18" s="564">
        <f t="shared" si="0"/>
        <v>16500</v>
      </c>
      <c r="H18" s="425"/>
      <c r="K18" s="18">
        <f t="shared" si="1"/>
        <v>35.795167127125573</v>
      </c>
    </row>
    <row r="19" spans="1:11" ht="20.25">
      <c r="A19" s="548"/>
      <c r="B19" s="548" t="s">
        <v>2020</v>
      </c>
      <c r="C19" s="548" t="s">
        <v>2027</v>
      </c>
      <c r="D19" s="549" t="s">
        <v>1214</v>
      </c>
      <c r="E19" s="564">
        <v>36399</v>
      </c>
      <c r="F19" s="564">
        <v>26500</v>
      </c>
      <c r="G19" s="564">
        <f t="shared" si="0"/>
        <v>26500</v>
      </c>
      <c r="H19" s="425"/>
      <c r="K19" s="18">
        <f t="shared" si="1"/>
        <v>27.195802082474795</v>
      </c>
    </row>
    <row r="20" spans="1:11" ht="20.25">
      <c r="A20" s="548"/>
      <c r="B20" s="548" t="s">
        <v>2020</v>
      </c>
      <c r="C20" s="548" t="s">
        <v>2028</v>
      </c>
      <c r="D20" s="549" t="s">
        <v>1214</v>
      </c>
      <c r="E20" s="564">
        <v>45699</v>
      </c>
      <c r="F20" s="564">
        <v>31500</v>
      </c>
      <c r="G20" s="564">
        <f t="shared" si="0"/>
        <v>31500</v>
      </c>
      <c r="H20" s="425"/>
      <c r="K20" s="18">
        <f t="shared" si="1"/>
        <v>31.070701765902975</v>
      </c>
    </row>
    <row r="21" spans="1:11" ht="15.75">
      <c r="A21" s="548"/>
      <c r="B21" s="548"/>
      <c r="C21" s="548"/>
      <c r="D21" s="425"/>
      <c r="E21" s="564"/>
      <c r="F21" s="564"/>
      <c r="G21" s="564">
        <f t="shared" si="0"/>
        <v>0</v>
      </c>
      <c r="H21" s="425"/>
      <c r="K21" s="18" t="e">
        <f t="shared" si="1"/>
        <v>#DIV/0!</v>
      </c>
    </row>
    <row r="22" spans="1:11" ht="30">
      <c r="A22" s="552" t="s">
        <v>1978</v>
      </c>
      <c r="B22" s="547" t="s">
        <v>2029</v>
      </c>
      <c r="C22" s="553"/>
      <c r="D22" s="57"/>
      <c r="E22" s="564"/>
      <c r="F22" s="564"/>
      <c r="G22" s="564"/>
      <c r="H22" s="425"/>
      <c r="K22" s="18" t="e">
        <f t="shared" si="1"/>
        <v>#DIV/0!</v>
      </c>
    </row>
    <row r="23" spans="1:11" ht="20.25">
      <c r="A23" s="548"/>
      <c r="B23" s="548" t="s">
        <v>2030</v>
      </c>
      <c r="C23" s="548" t="s">
        <v>2031</v>
      </c>
      <c r="D23" s="549" t="s">
        <v>1214</v>
      </c>
      <c r="E23" s="564">
        <v>1000</v>
      </c>
      <c r="F23" s="564">
        <v>300</v>
      </c>
      <c r="G23" s="564">
        <f t="shared" si="0"/>
        <v>300</v>
      </c>
      <c r="H23" s="425"/>
      <c r="K23" s="18">
        <f t="shared" si="1"/>
        <v>70</v>
      </c>
    </row>
    <row r="24" spans="1:11" ht="20.25">
      <c r="A24" s="548"/>
      <c r="B24" s="548" t="s">
        <v>2032</v>
      </c>
      <c r="C24" s="548" t="s">
        <v>2033</v>
      </c>
      <c r="D24" s="549" t="s">
        <v>1214</v>
      </c>
      <c r="E24" s="564">
        <v>1700</v>
      </c>
      <c r="F24" s="564">
        <v>650</v>
      </c>
      <c r="G24" s="564">
        <f t="shared" si="0"/>
        <v>650</v>
      </c>
      <c r="H24" s="425"/>
      <c r="K24" s="18">
        <f t="shared" si="1"/>
        <v>61.764705882352942</v>
      </c>
    </row>
    <row r="25" spans="1:11" ht="20.25">
      <c r="A25" s="548"/>
      <c r="B25" s="548" t="s">
        <v>2032</v>
      </c>
      <c r="C25" s="548" t="s">
        <v>2034</v>
      </c>
      <c r="D25" s="549" t="s">
        <v>1214</v>
      </c>
      <c r="E25" s="564">
        <v>2620</v>
      </c>
      <c r="F25" s="564">
        <v>1200</v>
      </c>
      <c r="G25" s="564">
        <f t="shared" si="0"/>
        <v>1200</v>
      </c>
      <c r="H25" s="425"/>
      <c r="K25" s="18">
        <f t="shared" si="1"/>
        <v>54.198473282442748</v>
      </c>
    </row>
    <row r="26" spans="1:11">
      <c r="B26" s="554"/>
    </row>
    <row r="27" spans="1:11">
      <c r="B27" s="554"/>
    </row>
    <row r="28" spans="1:11">
      <c r="B28" s="554"/>
    </row>
    <row r="29" spans="1:11">
      <c r="B29" s="554"/>
    </row>
    <row r="30" spans="1:11">
      <c r="B30" s="554"/>
    </row>
    <row r="159" spans="9:9">
      <c r="I159" s="613"/>
    </row>
    <row r="160" spans="9:9">
      <c r="I160" s="613"/>
    </row>
  </sheetData>
  <mergeCells count="1">
    <mergeCell ref="A1:H1"/>
  </mergeCells>
  <pageMargins left="1.31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workbookViewId="0">
      <selection activeCell="A4" sqref="A4:K5"/>
    </sheetView>
  </sheetViews>
  <sheetFormatPr defaultRowHeight="12.75"/>
  <cols>
    <col min="1" max="4" width="9.140625" style="18"/>
    <col min="5" max="5" width="9.28515625" style="18" customWidth="1"/>
    <col min="6" max="16384" width="9.140625" style="18"/>
  </cols>
  <sheetData>
    <row r="1" spans="1:11">
      <c r="A1" s="555"/>
      <c r="B1" s="555"/>
      <c r="C1" s="555"/>
      <c r="D1" s="555"/>
      <c r="E1" s="555"/>
      <c r="F1" s="555"/>
      <c r="G1" s="555"/>
      <c r="H1" s="555"/>
      <c r="I1" s="555"/>
    </row>
    <row r="3" spans="1:11" ht="27.75" customHeight="1">
      <c r="A3" s="609" t="s">
        <v>2085</v>
      </c>
      <c r="B3" s="556"/>
      <c r="C3" s="107"/>
      <c r="D3" s="557"/>
      <c r="E3" s="557"/>
      <c r="F3" s="557"/>
      <c r="G3" s="557"/>
      <c r="H3" s="557"/>
      <c r="I3" s="557"/>
    </row>
    <row r="4" spans="1:11" ht="60" customHeight="1">
      <c r="A4" s="936" t="s">
        <v>2152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</row>
    <row r="5" spans="1:11" ht="14.25" customHeight="1">
      <c r="A5" s="936"/>
      <c r="B5" s="936"/>
      <c r="C5" s="936"/>
      <c r="D5" s="936"/>
      <c r="E5" s="936"/>
      <c r="F5" s="936"/>
      <c r="G5" s="936"/>
      <c r="H5" s="936"/>
      <c r="I5" s="936"/>
      <c r="J5" s="936"/>
      <c r="K5" s="936"/>
    </row>
    <row r="6" spans="1:11" ht="43.5" customHeight="1"/>
    <row r="159" spans="9:9">
      <c r="I159" s="613"/>
    </row>
    <row r="160" spans="9:9">
      <c r="I160" s="613"/>
    </row>
  </sheetData>
  <mergeCells count="1">
    <mergeCell ref="A4:K5"/>
  </mergeCells>
  <pageMargins left="1.24" right="0.19" top="1.03" bottom="0.73" header="0.5" footer="0.56999999999999995"/>
  <pageSetup paperSize="9" scale="85" orientation="portrait" r:id="rId1"/>
  <headerFooter alignWithMargins="0">
    <oddHeader>&amp;R&amp;"FONTASY_HIMALI_TT,NORMAL"gjnk/f;L -ab{#F^ ;":tf k'j{_ lhNnfsf] cf=j=075÷76 sf] :jLs[t lhNnf b/ /]^ -&amp;P_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61"/>
  <sheetViews>
    <sheetView workbookViewId="0">
      <selection activeCell="M55" sqref="M55"/>
    </sheetView>
  </sheetViews>
  <sheetFormatPr defaultRowHeight="12.75"/>
  <cols>
    <col min="1" max="1" width="4.5703125" style="18" customWidth="1"/>
    <col min="2" max="2" width="46.28515625" style="18" customWidth="1"/>
    <col min="3" max="3" width="9.7109375" style="18" customWidth="1"/>
    <col min="4" max="4" width="10.28515625" style="18" hidden="1" customWidth="1"/>
    <col min="5" max="5" width="10.7109375" style="18" hidden="1" customWidth="1"/>
    <col min="6" max="6" width="10.85546875" style="18" hidden="1" customWidth="1"/>
    <col min="7" max="7" width="9.42578125" style="18" customWidth="1"/>
    <col min="8" max="8" width="9.7109375" style="18" customWidth="1"/>
    <col min="9" max="9" width="11.42578125" style="18" customWidth="1"/>
    <col min="10" max="10" width="9" style="18" customWidth="1"/>
    <col min="11" max="11" width="7.5703125" style="18" customWidth="1"/>
    <col min="12" max="12" width="9.140625" style="18"/>
    <col min="13" max="13" width="11.5703125" style="18" customWidth="1"/>
    <col min="14" max="14" width="11.7109375" style="18" customWidth="1"/>
    <col min="15" max="15" width="10.5703125" style="18" bestFit="1" customWidth="1"/>
    <col min="16" max="16384" width="9.140625" style="18"/>
  </cols>
  <sheetData>
    <row r="1" spans="1:15" s="16" customFormat="1" ht="26.25" customHeight="1" thickBot="1">
      <c r="A1" s="811" t="s">
        <v>47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</row>
    <row r="2" spans="1:15" ht="20.100000000000001" customHeight="1">
      <c r="A2" s="812" t="s">
        <v>48</v>
      </c>
      <c r="B2" s="815" t="s">
        <v>2</v>
      </c>
      <c r="C2" s="818" t="s">
        <v>49</v>
      </c>
      <c r="D2" s="17"/>
      <c r="E2" s="17"/>
      <c r="F2" s="17"/>
      <c r="G2" s="828" t="s">
        <v>50</v>
      </c>
      <c r="H2" s="828"/>
      <c r="I2" s="828"/>
      <c r="J2" s="829"/>
      <c r="K2" s="821" t="s">
        <v>51</v>
      </c>
    </row>
    <row r="3" spans="1:15" ht="42.75" customHeight="1">
      <c r="A3" s="813"/>
      <c r="B3" s="816"/>
      <c r="C3" s="819"/>
      <c r="D3" s="19"/>
      <c r="E3" s="19"/>
      <c r="F3" s="19"/>
      <c r="G3" s="824" t="s">
        <v>52</v>
      </c>
      <c r="H3" s="824" t="s">
        <v>2035</v>
      </c>
      <c r="I3" s="824" t="s">
        <v>2123</v>
      </c>
      <c r="J3" s="824" t="s">
        <v>2137</v>
      </c>
      <c r="K3" s="822"/>
    </row>
    <row r="4" spans="1:15" ht="28.5" customHeight="1" thickBot="1">
      <c r="A4" s="814"/>
      <c r="B4" s="817"/>
      <c r="C4" s="820"/>
      <c r="D4" s="20" t="s">
        <v>53</v>
      </c>
      <c r="E4" s="20" t="s">
        <v>54</v>
      </c>
      <c r="F4" s="20" t="s">
        <v>55</v>
      </c>
      <c r="G4" s="825"/>
      <c r="H4" s="825"/>
      <c r="I4" s="825"/>
      <c r="J4" s="825"/>
      <c r="K4" s="823"/>
      <c r="L4" s="18" t="s">
        <v>2138</v>
      </c>
    </row>
    <row r="5" spans="1:15" ht="52.5" customHeight="1">
      <c r="A5" s="21">
        <v>1</v>
      </c>
      <c r="B5" s="22" t="s">
        <v>56</v>
      </c>
      <c r="C5" s="23" t="s">
        <v>57</v>
      </c>
      <c r="D5" s="24">
        <v>280</v>
      </c>
      <c r="E5" s="24">
        <v>370</v>
      </c>
      <c r="F5" s="24">
        <v>395</v>
      </c>
      <c r="G5" s="24">
        <v>650</v>
      </c>
      <c r="H5" s="25">
        <v>715</v>
      </c>
      <c r="I5" s="25">
        <v>780</v>
      </c>
      <c r="J5" s="25">
        <v>860</v>
      </c>
      <c r="K5" s="26"/>
      <c r="L5" s="18">
        <v>880</v>
      </c>
      <c r="M5" s="18">
        <f>I5*0.1</f>
        <v>78</v>
      </c>
      <c r="N5" s="785">
        <f>I5+M5</f>
        <v>858</v>
      </c>
      <c r="O5" s="368">
        <f>(L5-I5)/I5*100</f>
        <v>12.820512820512819</v>
      </c>
    </row>
    <row r="6" spans="1:15" ht="20.100000000000001" customHeight="1">
      <c r="A6" s="27">
        <v>2</v>
      </c>
      <c r="B6" s="28" t="s">
        <v>58</v>
      </c>
      <c r="C6" s="29" t="s">
        <v>59</v>
      </c>
      <c r="D6" s="30">
        <v>180</v>
      </c>
      <c r="E6" s="30">
        <v>230</v>
      </c>
      <c r="F6" s="31">
        <v>255</v>
      </c>
      <c r="G6" s="24">
        <v>440.00000000000006</v>
      </c>
      <c r="H6" s="25">
        <v>485</v>
      </c>
      <c r="I6" s="25">
        <v>525</v>
      </c>
      <c r="J6" s="25">
        <v>580</v>
      </c>
      <c r="K6" s="26"/>
      <c r="L6" s="18">
        <v>620</v>
      </c>
      <c r="M6" s="18">
        <f t="shared" ref="M6:M53" si="0">I6*0.1</f>
        <v>52.5</v>
      </c>
      <c r="N6" s="785">
        <f t="shared" ref="N6:N53" si="1">I6+M6</f>
        <v>577.5</v>
      </c>
      <c r="O6" s="368">
        <f t="shared" ref="O6:O53" si="2">(L6-I6)/I6*100</f>
        <v>18.095238095238095</v>
      </c>
    </row>
    <row r="7" spans="1:15" ht="20.100000000000001" customHeight="1">
      <c r="A7" s="32">
        <v>3</v>
      </c>
      <c r="B7" s="28" t="s">
        <v>60</v>
      </c>
      <c r="C7" s="29" t="s">
        <v>59</v>
      </c>
      <c r="D7" s="30">
        <v>180</v>
      </c>
      <c r="E7" s="30">
        <v>230</v>
      </c>
      <c r="F7" s="31">
        <v>255</v>
      </c>
      <c r="G7" s="24">
        <v>450</v>
      </c>
      <c r="H7" s="25">
        <v>490</v>
      </c>
      <c r="I7" s="25">
        <v>530</v>
      </c>
      <c r="J7" s="25">
        <v>590</v>
      </c>
      <c r="K7" s="26"/>
      <c r="L7" s="18">
        <v>600</v>
      </c>
      <c r="M7" s="18">
        <f t="shared" si="0"/>
        <v>53</v>
      </c>
      <c r="N7" s="785">
        <f t="shared" si="1"/>
        <v>583</v>
      </c>
      <c r="O7" s="368">
        <f t="shared" si="2"/>
        <v>13.20754716981132</v>
      </c>
    </row>
    <row r="8" spans="1:15" ht="20.100000000000001" customHeight="1">
      <c r="A8" s="27">
        <v>4</v>
      </c>
      <c r="B8" s="28" t="s">
        <v>61</v>
      </c>
      <c r="C8" s="29" t="s">
        <v>59</v>
      </c>
      <c r="D8" s="30">
        <v>180</v>
      </c>
      <c r="E8" s="30">
        <v>230</v>
      </c>
      <c r="F8" s="31">
        <v>255</v>
      </c>
      <c r="G8" s="24">
        <v>550</v>
      </c>
      <c r="H8" s="25">
        <v>575</v>
      </c>
      <c r="I8" s="25">
        <v>625</v>
      </c>
      <c r="J8" s="25">
        <v>690</v>
      </c>
      <c r="K8" s="26"/>
      <c r="L8" s="18">
        <v>700</v>
      </c>
      <c r="M8" s="18">
        <f t="shared" si="0"/>
        <v>62.5</v>
      </c>
      <c r="N8" s="785">
        <f t="shared" si="1"/>
        <v>687.5</v>
      </c>
      <c r="O8" s="368">
        <f t="shared" si="2"/>
        <v>12</v>
      </c>
    </row>
    <row r="9" spans="1:15" ht="20.100000000000001" customHeight="1">
      <c r="A9" s="32">
        <v>5</v>
      </c>
      <c r="B9" s="28" t="s">
        <v>62</v>
      </c>
      <c r="C9" s="29" t="s">
        <v>63</v>
      </c>
      <c r="D9" s="30"/>
      <c r="E9" s="30"/>
      <c r="F9" s="31"/>
      <c r="G9" s="24">
        <v>8000</v>
      </c>
      <c r="H9" s="25">
        <v>8000</v>
      </c>
      <c r="I9" s="599">
        <v>13450</v>
      </c>
      <c r="J9" s="25">
        <v>14800</v>
      </c>
      <c r="K9" s="26"/>
      <c r="L9" s="18">
        <v>15000</v>
      </c>
      <c r="M9" s="18">
        <f t="shared" si="0"/>
        <v>1345</v>
      </c>
      <c r="N9" s="785">
        <f t="shared" si="1"/>
        <v>14795</v>
      </c>
      <c r="O9" s="368">
        <f t="shared" si="2"/>
        <v>11.524163568773234</v>
      </c>
    </row>
    <row r="10" spans="1:15" ht="27.75">
      <c r="A10" s="27">
        <v>6</v>
      </c>
      <c r="B10" s="28" t="s">
        <v>64</v>
      </c>
      <c r="C10" s="23" t="s">
        <v>57</v>
      </c>
      <c r="D10" s="30"/>
      <c r="E10" s="30"/>
      <c r="F10" s="31">
        <v>225</v>
      </c>
      <c r="G10" s="24">
        <v>365</v>
      </c>
      <c r="H10" s="25">
        <v>375</v>
      </c>
      <c r="I10" s="25">
        <v>517</v>
      </c>
      <c r="J10" s="25">
        <v>570</v>
      </c>
      <c r="K10" s="26"/>
      <c r="L10" s="18">
        <v>590</v>
      </c>
      <c r="M10" s="18">
        <f t="shared" si="0"/>
        <v>51.7</v>
      </c>
      <c r="N10" s="785">
        <f t="shared" si="1"/>
        <v>568.70000000000005</v>
      </c>
      <c r="O10" s="368">
        <f t="shared" si="2"/>
        <v>14.119922630560927</v>
      </c>
    </row>
    <row r="11" spans="1:15" ht="20.100000000000001" customHeight="1">
      <c r="A11" s="32">
        <v>7</v>
      </c>
      <c r="B11" s="28" t="s">
        <v>65</v>
      </c>
      <c r="C11" s="29" t="s">
        <v>59</v>
      </c>
      <c r="D11" s="30">
        <v>180</v>
      </c>
      <c r="E11" s="30">
        <v>200</v>
      </c>
      <c r="F11" s="31">
        <v>260</v>
      </c>
      <c r="G11" s="24">
        <v>450</v>
      </c>
      <c r="H11" s="25">
        <v>475</v>
      </c>
      <c r="I11" s="25">
        <v>517</v>
      </c>
      <c r="J11" s="25">
        <v>570</v>
      </c>
      <c r="K11" s="26"/>
      <c r="L11" s="18">
        <v>580</v>
      </c>
      <c r="M11" s="18">
        <f t="shared" si="0"/>
        <v>51.7</v>
      </c>
      <c r="N11" s="785">
        <f t="shared" si="1"/>
        <v>568.70000000000005</v>
      </c>
      <c r="O11" s="368">
        <f t="shared" si="2"/>
        <v>12.185686653771761</v>
      </c>
    </row>
    <row r="12" spans="1:15" ht="32.25">
      <c r="A12" s="27">
        <v>8</v>
      </c>
      <c r="B12" s="28" t="s">
        <v>66</v>
      </c>
      <c r="C12" s="29" t="s">
        <v>59</v>
      </c>
      <c r="D12" s="30">
        <v>165</v>
      </c>
      <c r="E12" s="30">
        <v>230</v>
      </c>
      <c r="F12" s="31">
        <v>250</v>
      </c>
      <c r="G12" s="24">
        <v>415</v>
      </c>
      <c r="H12" s="25">
        <v>450</v>
      </c>
      <c r="I12" s="25">
        <v>517</v>
      </c>
      <c r="J12" s="25">
        <v>570</v>
      </c>
      <c r="K12" s="26"/>
      <c r="L12" s="18">
        <v>590</v>
      </c>
      <c r="M12" s="18">
        <f t="shared" si="0"/>
        <v>51.7</v>
      </c>
      <c r="N12" s="785">
        <f t="shared" si="1"/>
        <v>568.70000000000005</v>
      </c>
      <c r="O12" s="368">
        <f t="shared" si="2"/>
        <v>14.119922630560927</v>
      </c>
    </row>
    <row r="13" spans="1:15" ht="20.100000000000001" customHeight="1">
      <c r="A13" s="32">
        <v>9</v>
      </c>
      <c r="B13" s="28" t="s">
        <v>67</v>
      </c>
      <c r="C13" s="29" t="s">
        <v>59</v>
      </c>
      <c r="D13" s="30">
        <v>280</v>
      </c>
      <c r="E13" s="30">
        <v>300</v>
      </c>
      <c r="F13" s="31">
        <v>320</v>
      </c>
      <c r="G13" s="24">
        <v>525</v>
      </c>
      <c r="H13" s="25">
        <v>575</v>
      </c>
      <c r="I13" s="25">
        <v>625</v>
      </c>
      <c r="J13" s="25">
        <v>690</v>
      </c>
      <c r="K13" s="26"/>
      <c r="L13" s="18">
        <v>700</v>
      </c>
      <c r="M13" s="18">
        <f t="shared" si="0"/>
        <v>62.5</v>
      </c>
      <c r="N13" s="785">
        <f t="shared" si="1"/>
        <v>687.5</v>
      </c>
      <c r="O13" s="368">
        <f t="shared" si="2"/>
        <v>12</v>
      </c>
    </row>
    <row r="14" spans="1:15" ht="34.5">
      <c r="A14" s="27">
        <v>10</v>
      </c>
      <c r="B14" s="28" t="s">
        <v>68</v>
      </c>
      <c r="C14" s="29" t="s">
        <v>59</v>
      </c>
      <c r="D14" s="30"/>
      <c r="E14" s="30"/>
      <c r="F14" s="31"/>
      <c r="G14" s="24">
        <v>990.00000000000011</v>
      </c>
      <c r="H14" s="25">
        <v>1050</v>
      </c>
      <c r="I14" s="25">
        <v>1140</v>
      </c>
      <c r="J14" s="25">
        <v>1260</v>
      </c>
      <c r="K14" s="26"/>
      <c r="L14" s="18">
        <v>1300</v>
      </c>
      <c r="M14" s="18">
        <f t="shared" si="0"/>
        <v>114</v>
      </c>
      <c r="N14" s="785">
        <f t="shared" si="1"/>
        <v>1254</v>
      </c>
      <c r="O14" s="368">
        <f t="shared" si="2"/>
        <v>14.035087719298245</v>
      </c>
    </row>
    <row r="15" spans="1:15" ht="20.100000000000001" customHeight="1">
      <c r="A15" s="32">
        <v>11</v>
      </c>
      <c r="B15" s="28" t="s">
        <v>69</v>
      </c>
      <c r="C15" s="29" t="s">
        <v>59</v>
      </c>
      <c r="D15" s="30">
        <v>225</v>
      </c>
      <c r="E15" s="30">
        <v>245</v>
      </c>
      <c r="F15" s="31">
        <v>265</v>
      </c>
      <c r="G15" s="24">
        <v>650</v>
      </c>
      <c r="H15" s="25">
        <v>715</v>
      </c>
      <c r="I15" s="25">
        <v>780</v>
      </c>
      <c r="J15" s="25">
        <v>860</v>
      </c>
      <c r="K15" s="26"/>
      <c r="L15" s="18">
        <v>880</v>
      </c>
      <c r="M15" s="18">
        <f t="shared" si="0"/>
        <v>78</v>
      </c>
      <c r="N15" s="785">
        <f t="shared" si="1"/>
        <v>858</v>
      </c>
      <c r="O15" s="368">
        <f t="shared" si="2"/>
        <v>12.820512820512819</v>
      </c>
    </row>
    <row r="16" spans="1:15" ht="20.100000000000001" customHeight="1">
      <c r="A16" s="27">
        <v>12</v>
      </c>
      <c r="B16" s="28" t="s">
        <v>70</v>
      </c>
      <c r="C16" s="29" t="s">
        <v>59</v>
      </c>
      <c r="D16" s="30">
        <v>300</v>
      </c>
      <c r="E16" s="30">
        <v>330</v>
      </c>
      <c r="F16" s="31">
        <v>355</v>
      </c>
      <c r="G16" s="24">
        <v>650</v>
      </c>
      <c r="H16" s="25">
        <v>715</v>
      </c>
      <c r="I16" s="25">
        <v>780</v>
      </c>
      <c r="J16" s="25">
        <v>860</v>
      </c>
      <c r="K16" s="26"/>
      <c r="L16" s="18">
        <v>880</v>
      </c>
      <c r="M16" s="18">
        <f t="shared" si="0"/>
        <v>78</v>
      </c>
      <c r="N16" s="785">
        <f t="shared" si="1"/>
        <v>858</v>
      </c>
      <c r="O16" s="368">
        <f t="shared" si="2"/>
        <v>12.820512820512819</v>
      </c>
    </row>
    <row r="17" spans="1:15" ht="20.100000000000001" customHeight="1">
      <c r="A17" s="32">
        <v>13</v>
      </c>
      <c r="B17" s="28" t="s">
        <v>71</v>
      </c>
      <c r="C17" s="29" t="s">
        <v>59</v>
      </c>
      <c r="D17" s="30">
        <v>350</v>
      </c>
      <c r="E17" s="30">
        <v>385</v>
      </c>
      <c r="F17" s="31">
        <v>410</v>
      </c>
      <c r="G17" s="24">
        <v>650</v>
      </c>
      <c r="H17" s="25">
        <v>715</v>
      </c>
      <c r="I17" s="25">
        <v>780</v>
      </c>
      <c r="J17" s="25">
        <v>860</v>
      </c>
      <c r="K17" s="26"/>
      <c r="L17" s="18">
        <v>880</v>
      </c>
      <c r="M17" s="18">
        <f t="shared" si="0"/>
        <v>78</v>
      </c>
      <c r="N17" s="785">
        <f t="shared" si="1"/>
        <v>858</v>
      </c>
      <c r="O17" s="368">
        <f t="shared" si="2"/>
        <v>12.820512820512819</v>
      </c>
    </row>
    <row r="18" spans="1:15" ht="20.100000000000001" customHeight="1">
      <c r="A18" s="27">
        <v>14</v>
      </c>
      <c r="B18" s="28" t="s">
        <v>72</v>
      </c>
      <c r="C18" s="29" t="s">
        <v>59</v>
      </c>
      <c r="D18" s="30">
        <v>200</v>
      </c>
      <c r="E18" s="30">
        <v>220</v>
      </c>
      <c r="F18" s="31">
        <v>235</v>
      </c>
      <c r="G18" s="24">
        <v>390</v>
      </c>
      <c r="H18" s="25">
        <v>400</v>
      </c>
      <c r="I18" s="25">
        <v>517</v>
      </c>
      <c r="J18" s="25">
        <v>570</v>
      </c>
      <c r="K18" s="26"/>
      <c r="L18" s="18">
        <v>580</v>
      </c>
      <c r="M18" s="18">
        <f t="shared" si="0"/>
        <v>51.7</v>
      </c>
      <c r="N18" s="785">
        <f t="shared" si="1"/>
        <v>568.70000000000005</v>
      </c>
      <c r="O18" s="368">
        <f t="shared" si="2"/>
        <v>12.185686653771761</v>
      </c>
    </row>
    <row r="19" spans="1:15" ht="20.100000000000001" customHeight="1">
      <c r="A19" s="32">
        <v>15</v>
      </c>
      <c r="B19" s="28" t="s">
        <v>2067</v>
      </c>
      <c r="C19" s="29" t="s">
        <v>59</v>
      </c>
      <c r="D19" s="30">
        <v>225</v>
      </c>
      <c r="E19" s="30">
        <v>245</v>
      </c>
      <c r="F19" s="31">
        <v>265</v>
      </c>
      <c r="G19" s="24">
        <v>660</v>
      </c>
      <c r="H19" s="25">
        <v>725</v>
      </c>
      <c r="I19" s="25">
        <v>790</v>
      </c>
      <c r="J19" s="25">
        <v>870</v>
      </c>
      <c r="K19" s="26"/>
      <c r="L19" s="18">
        <v>900</v>
      </c>
      <c r="M19" s="18">
        <f t="shared" si="0"/>
        <v>79</v>
      </c>
      <c r="N19" s="785">
        <f t="shared" si="1"/>
        <v>869</v>
      </c>
      <c r="O19" s="368">
        <f t="shared" si="2"/>
        <v>13.924050632911392</v>
      </c>
    </row>
    <row r="20" spans="1:15" ht="20.100000000000001" customHeight="1">
      <c r="A20" s="27">
        <v>16</v>
      </c>
      <c r="B20" s="28" t="s">
        <v>73</v>
      </c>
      <c r="C20" s="29" t="s">
        <v>59</v>
      </c>
      <c r="D20" s="30">
        <v>280</v>
      </c>
      <c r="E20" s="30">
        <v>300</v>
      </c>
      <c r="F20" s="31">
        <v>320</v>
      </c>
      <c r="G20" s="24">
        <v>610</v>
      </c>
      <c r="H20" s="25">
        <v>650</v>
      </c>
      <c r="I20" s="25">
        <v>705</v>
      </c>
      <c r="J20" s="25">
        <v>780</v>
      </c>
      <c r="K20" s="26"/>
      <c r="L20" s="18">
        <v>800</v>
      </c>
      <c r="M20" s="18">
        <f t="shared" si="0"/>
        <v>70.5</v>
      </c>
      <c r="N20" s="785">
        <f t="shared" si="1"/>
        <v>775.5</v>
      </c>
      <c r="O20" s="368">
        <f t="shared" si="2"/>
        <v>13.475177304964539</v>
      </c>
    </row>
    <row r="21" spans="1:15" ht="20.100000000000001" customHeight="1">
      <c r="A21" s="32">
        <v>17</v>
      </c>
      <c r="B21" s="28" t="s">
        <v>74</v>
      </c>
      <c r="C21" s="29" t="s">
        <v>59</v>
      </c>
      <c r="D21" s="30">
        <v>200</v>
      </c>
      <c r="E21" s="30">
        <v>220</v>
      </c>
      <c r="F21" s="31">
        <v>235</v>
      </c>
      <c r="G21" s="24">
        <v>525</v>
      </c>
      <c r="H21" s="25">
        <v>575</v>
      </c>
      <c r="I21" s="25">
        <v>625</v>
      </c>
      <c r="J21" s="25">
        <v>690</v>
      </c>
      <c r="K21" s="26"/>
      <c r="L21" s="18">
        <v>710</v>
      </c>
      <c r="M21" s="18">
        <f t="shared" si="0"/>
        <v>62.5</v>
      </c>
      <c r="N21" s="785">
        <f t="shared" si="1"/>
        <v>687.5</v>
      </c>
      <c r="O21" s="368">
        <f t="shared" si="2"/>
        <v>13.600000000000001</v>
      </c>
    </row>
    <row r="22" spans="1:15" ht="20.100000000000001" customHeight="1">
      <c r="A22" s="27">
        <v>18</v>
      </c>
      <c r="B22" s="28" t="s">
        <v>75</v>
      </c>
      <c r="C22" s="29" t="s">
        <v>59</v>
      </c>
      <c r="D22" s="30">
        <v>225</v>
      </c>
      <c r="E22" s="30">
        <v>245</v>
      </c>
      <c r="F22" s="31">
        <v>265</v>
      </c>
      <c r="G22" s="24">
        <v>450</v>
      </c>
      <c r="H22" s="25">
        <v>475</v>
      </c>
      <c r="I22" s="25">
        <v>517</v>
      </c>
      <c r="J22" s="25">
        <v>570</v>
      </c>
      <c r="K22" s="26"/>
      <c r="L22" s="18">
        <v>600</v>
      </c>
      <c r="M22" s="18">
        <f t="shared" si="0"/>
        <v>51.7</v>
      </c>
      <c r="N22" s="785">
        <f t="shared" si="1"/>
        <v>568.70000000000005</v>
      </c>
      <c r="O22" s="368">
        <f t="shared" si="2"/>
        <v>16.054158607350097</v>
      </c>
    </row>
    <row r="23" spans="1:15" ht="35.25" customHeight="1">
      <c r="A23" s="32">
        <v>19</v>
      </c>
      <c r="B23" s="28" t="s">
        <v>76</v>
      </c>
      <c r="C23" s="29" t="s">
        <v>59</v>
      </c>
      <c r="D23" s="30">
        <v>225</v>
      </c>
      <c r="E23" s="30">
        <v>245</v>
      </c>
      <c r="F23" s="31">
        <v>265</v>
      </c>
      <c r="G23" s="24">
        <v>450</v>
      </c>
      <c r="H23" s="25">
        <v>495</v>
      </c>
      <c r="I23" s="25">
        <v>535</v>
      </c>
      <c r="J23" s="25">
        <v>590</v>
      </c>
      <c r="K23" s="26"/>
      <c r="L23" s="18">
        <v>600</v>
      </c>
      <c r="M23" s="18">
        <f t="shared" si="0"/>
        <v>53.5</v>
      </c>
      <c r="N23" s="785">
        <f t="shared" si="1"/>
        <v>588.5</v>
      </c>
      <c r="O23" s="368">
        <f t="shared" si="2"/>
        <v>12.149532710280374</v>
      </c>
    </row>
    <row r="24" spans="1:15" ht="20.100000000000001" customHeight="1">
      <c r="A24" s="27">
        <v>20</v>
      </c>
      <c r="B24" s="28" t="s">
        <v>77</v>
      </c>
      <c r="C24" s="29" t="s">
        <v>59</v>
      </c>
      <c r="D24" s="30">
        <v>200</v>
      </c>
      <c r="E24" s="30">
        <v>220</v>
      </c>
      <c r="F24" s="31">
        <v>235</v>
      </c>
      <c r="G24" s="24">
        <v>390</v>
      </c>
      <c r="H24" s="599">
        <v>425</v>
      </c>
      <c r="I24" s="599">
        <v>517</v>
      </c>
      <c r="J24" s="25">
        <v>570</v>
      </c>
      <c r="K24" s="26"/>
      <c r="L24" s="18">
        <v>600</v>
      </c>
      <c r="M24" s="18">
        <f t="shared" si="0"/>
        <v>51.7</v>
      </c>
      <c r="N24" s="785">
        <f t="shared" si="1"/>
        <v>568.70000000000005</v>
      </c>
      <c r="O24" s="368">
        <f t="shared" si="2"/>
        <v>16.054158607350097</v>
      </c>
    </row>
    <row r="25" spans="1:15" ht="20.100000000000001" customHeight="1">
      <c r="A25" s="27">
        <v>21</v>
      </c>
      <c r="B25" s="28" t="s">
        <v>78</v>
      </c>
      <c r="C25" s="29" t="s">
        <v>59</v>
      </c>
      <c r="D25" s="30">
        <v>225</v>
      </c>
      <c r="E25" s="30">
        <v>245</v>
      </c>
      <c r="F25" s="31">
        <v>265</v>
      </c>
      <c r="G25" s="24">
        <v>430</v>
      </c>
      <c r="H25" s="25">
        <v>470</v>
      </c>
      <c r="I25" s="25">
        <v>517</v>
      </c>
      <c r="J25" s="25">
        <v>570</v>
      </c>
      <c r="K25" s="26"/>
      <c r="L25" s="18">
        <v>600</v>
      </c>
      <c r="M25" s="18">
        <f t="shared" si="0"/>
        <v>51.7</v>
      </c>
      <c r="N25" s="785">
        <f t="shared" si="1"/>
        <v>568.70000000000005</v>
      </c>
      <c r="O25" s="368">
        <f t="shared" si="2"/>
        <v>16.054158607350097</v>
      </c>
    </row>
    <row r="26" spans="1:15" ht="20.100000000000001" customHeight="1">
      <c r="A26" s="32">
        <v>22</v>
      </c>
      <c r="B26" s="28" t="s">
        <v>79</v>
      </c>
      <c r="C26" s="29" t="s">
        <v>59</v>
      </c>
      <c r="D26" s="30">
        <v>225</v>
      </c>
      <c r="E26" s="30">
        <v>245</v>
      </c>
      <c r="F26" s="31">
        <v>265</v>
      </c>
      <c r="G26" s="24">
        <v>430</v>
      </c>
      <c r="H26" s="25">
        <v>470</v>
      </c>
      <c r="I26" s="25">
        <v>517</v>
      </c>
      <c r="J26" s="25">
        <v>570</v>
      </c>
      <c r="K26" s="26"/>
      <c r="L26" s="18">
        <v>600</v>
      </c>
      <c r="M26" s="18">
        <f t="shared" si="0"/>
        <v>51.7</v>
      </c>
      <c r="N26" s="785">
        <f t="shared" si="1"/>
        <v>568.70000000000005</v>
      </c>
      <c r="O26" s="368">
        <f t="shared" si="2"/>
        <v>16.054158607350097</v>
      </c>
    </row>
    <row r="27" spans="1:15" ht="20.100000000000001" customHeight="1">
      <c r="A27" s="27">
        <v>23</v>
      </c>
      <c r="B27" s="28" t="s">
        <v>80</v>
      </c>
      <c r="C27" s="29" t="s">
        <v>59</v>
      </c>
      <c r="D27" s="30">
        <v>200</v>
      </c>
      <c r="E27" s="30">
        <v>220</v>
      </c>
      <c r="F27" s="31">
        <v>235</v>
      </c>
      <c r="G27" s="24">
        <v>390</v>
      </c>
      <c r="H27" s="25">
        <v>425</v>
      </c>
      <c r="I27" s="25">
        <v>517</v>
      </c>
      <c r="J27" s="25">
        <v>570</v>
      </c>
      <c r="K27" s="26"/>
      <c r="L27" s="18">
        <v>600</v>
      </c>
      <c r="M27" s="18">
        <f t="shared" si="0"/>
        <v>51.7</v>
      </c>
      <c r="N27" s="785">
        <f t="shared" si="1"/>
        <v>568.70000000000005</v>
      </c>
      <c r="O27" s="368">
        <f t="shared" si="2"/>
        <v>16.054158607350097</v>
      </c>
    </row>
    <row r="28" spans="1:15" ht="20.100000000000001" hidden="1" customHeight="1">
      <c r="A28" s="32">
        <v>24</v>
      </c>
      <c r="B28" s="672" t="s">
        <v>81</v>
      </c>
      <c r="C28" s="673" t="s">
        <v>59</v>
      </c>
      <c r="D28" s="674">
        <v>275</v>
      </c>
      <c r="E28" s="674">
        <v>300</v>
      </c>
      <c r="F28" s="674">
        <v>435</v>
      </c>
      <c r="G28" s="675">
        <v>745</v>
      </c>
      <c r="H28" s="670">
        <v>800</v>
      </c>
      <c r="I28" s="670"/>
      <c r="J28" s="25"/>
      <c r="K28" s="676"/>
      <c r="M28" s="18">
        <f t="shared" si="0"/>
        <v>0</v>
      </c>
      <c r="N28" s="785">
        <f t="shared" si="1"/>
        <v>0</v>
      </c>
      <c r="O28" s="368" t="e">
        <f t="shared" si="2"/>
        <v>#DIV/0!</v>
      </c>
    </row>
    <row r="29" spans="1:15" ht="17.25" hidden="1">
      <c r="A29" s="27">
        <v>25</v>
      </c>
      <c r="B29" s="672" t="s">
        <v>82</v>
      </c>
      <c r="C29" s="673" t="s">
        <v>59</v>
      </c>
      <c r="D29" s="674">
        <v>250</v>
      </c>
      <c r="E29" s="674">
        <v>275</v>
      </c>
      <c r="F29" s="674">
        <v>325</v>
      </c>
      <c r="G29" s="675">
        <v>739</v>
      </c>
      <c r="H29" s="670">
        <v>750</v>
      </c>
      <c r="I29" s="670"/>
      <c r="J29" s="25"/>
      <c r="K29" s="676"/>
      <c r="M29" s="18">
        <f t="shared" si="0"/>
        <v>0</v>
      </c>
      <c r="N29" s="785">
        <f t="shared" si="1"/>
        <v>0</v>
      </c>
      <c r="O29" s="368" t="e">
        <f t="shared" si="2"/>
        <v>#DIV/0!</v>
      </c>
    </row>
    <row r="30" spans="1:15" ht="20.100000000000001" hidden="1" customHeight="1">
      <c r="A30" s="32">
        <v>26</v>
      </c>
      <c r="B30" s="672" t="s">
        <v>83</v>
      </c>
      <c r="C30" s="673" t="s">
        <v>59</v>
      </c>
      <c r="D30" s="674">
        <v>250</v>
      </c>
      <c r="E30" s="674">
        <v>275</v>
      </c>
      <c r="F30" s="674">
        <v>325</v>
      </c>
      <c r="G30" s="675">
        <v>739</v>
      </c>
      <c r="H30" s="670">
        <v>750</v>
      </c>
      <c r="I30" s="670"/>
      <c r="J30" s="25"/>
      <c r="K30" s="676"/>
      <c r="M30" s="18">
        <f t="shared" si="0"/>
        <v>0</v>
      </c>
      <c r="N30" s="785">
        <f t="shared" si="1"/>
        <v>0</v>
      </c>
      <c r="O30" s="368" t="e">
        <f t="shared" si="2"/>
        <v>#DIV/0!</v>
      </c>
    </row>
    <row r="31" spans="1:15" ht="20.100000000000001" hidden="1" customHeight="1">
      <c r="A31" s="27">
        <v>27</v>
      </c>
      <c r="B31" s="672" t="s">
        <v>84</v>
      </c>
      <c r="C31" s="673" t="s">
        <v>59</v>
      </c>
      <c r="D31" s="674">
        <v>225</v>
      </c>
      <c r="E31" s="674">
        <v>263</v>
      </c>
      <c r="F31" s="674">
        <v>300</v>
      </c>
      <c r="G31" s="675">
        <v>660</v>
      </c>
      <c r="H31" s="670">
        <v>700</v>
      </c>
      <c r="I31" s="670"/>
      <c r="J31" s="25"/>
      <c r="K31" s="676"/>
      <c r="M31" s="18">
        <f t="shared" si="0"/>
        <v>0</v>
      </c>
      <c r="N31" s="785">
        <f t="shared" si="1"/>
        <v>0</v>
      </c>
      <c r="O31" s="368" t="e">
        <f t="shared" si="2"/>
        <v>#DIV/0!</v>
      </c>
    </row>
    <row r="32" spans="1:15" ht="36.75" customHeight="1">
      <c r="A32" s="32">
        <v>24</v>
      </c>
      <c r="B32" s="28" t="s">
        <v>85</v>
      </c>
      <c r="C32" s="29" t="s">
        <v>59</v>
      </c>
      <c r="D32" s="30">
        <v>200</v>
      </c>
      <c r="E32" s="30">
        <v>220</v>
      </c>
      <c r="F32" s="31">
        <v>235</v>
      </c>
      <c r="G32" s="33">
        <v>485</v>
      </c>
      <c r="H32" s="25">
        <v>500</v>
      </c>
      <c r="I32" s="25">
        <v>545</v>
      </c>
      <c r="J32" s="25">
        <v>600</v>
      </c>
      <c r="K32" s="26"/>
      <c r="L32" s="18">
        <v>630</v>
      </c>
      <c r="M32" s="18">
        <f t="shared" si="0"/>
        <v>54.5</v>
      </c>
      <c r="N32" s="785">
        <f t="shared" si="1"/>
        <v>599.5</v>
      </c>
      <c r="O32" s="368">
        <f t="shared" si="2"/>
        <v>15.596330275229359</v>
      </c>
    </row>
    <row r="33" spans="1:15" ht="17.25">
      <c r="A33" s="27">
        <v>25</v>
      </c>
      <c r="B33" s="28" t="s">
        <v>86</v>
      </c>
      <c r="C33" s="29" t="s">
        <v>59</v>
      </c>
      <c r="D33" s="30"/>
      <c r="E33" s="30"/>
      <c r="F33" s="31"/>
      <c r="G33" s="33">
        <v>660</v>
      </c>
      <c r="H33" s="25">
        <v>675</v>
      </c>
      <c r="I33" s="25">
        <v>735</v>
      </c>
      <c r="J33" s="25">
        <v>810</v>
      </c>
      <c r="K33" s="26"/>
      <c r="L33" s="18">
        <v>830</v>
      </c>
      <c r="M33" s="18">
        <f t="shared" si="0"/>
        <v>73.5</v>
      </c>
      <c r="N33" s="785">
        <f t="shared" si="1"/>
        <v>808.5</v>
      </c>
      <c r="O33" s="368">
        <f t="shared" si="2"/>
        <v>12.925170068027212</v>
      </c>
    </row>
    <row r="34" spans="1:15" ht="20.100000000000001" hidden="1" customHeight="1">
      <c r="A34" s="671">
        <v>30</v>
      </c>
      <c r="B34" s="672" t="s">
        <v>87</v>
      </c>
      <c r="C34" s="673" t="s">
        <v>59</v>
      </c>
      <c r="D34" s="674">
        <v>275</v>
      </c>
      <c r="E34" s="674">
        <v>300</v>
      </c>
      <c r="F34" s="674">
        <v>320</v>
      </c>
      <c r="G34" s="675">
        <v>730</v>
      </c>
      <c r="H34" s="670">
        <v>775</v>
      </c>
      <c r="I34" s="670"/>
      <c r="J34" s="25"/>
      <c r="K34" s="676"/>
      <c r="M34" s="18">
        <f t="shared" si="0"/>
        <v>0</v>
      </c>
      <c r="N34" s="785">
        <f t="shared" si="1"/>
        <v>0</v>
      </c>
      <c r="O34" s="368" t="e">
        <f t="shared" si="2"/>
        <v>#DIV/0!</v>
      </c>
    </row>
    <row r="35" spans="1:15" ht="20.100000000000001" hidden="1" customHeight="1">
      <c r="A35" s="677">
        <v>31</v>
      </c>
      <c r="B35" s="672" t="s">
        <v>88</v>
      </c>
      <c r="C35" s="673" t="s">
        <v>59</v>
      </c>
      <c r="D35" s="674">
        <v>225</v>
      </c>
      <c r="E35" s="674">
        <v>245</v>
      </c>
      <c r="F35" s="674">
        <v>265</v>
      </c>
      <c r="G35" s="675">
        <v>680</v>
      </c>
      <c r="H35" s="670">
        <v>690</v>
      </c>
      <c r="I35" s="670"/>
      <c r="J35" s="25"/>
      <c r="K35" s="676"/>
      <c r="M35" s="18">
        <f t="shared" si="0"/>
        <v>0</v>
      </c>
      <c r="N35" s="785">
        <f t="shared" si="1"/>
        <v>0</v>
      </c>
      <c r="O35" s="368" t="e">
        <f t="shared" si="2"/>
        <v>#DIV/0!</v>
      </c>
    </row>
    <row r="36" spans="1:15" ht="36.75" customHeight="1">
      <c r="A36" s="32">
        <v>26</v>
      </c>
      <c r="B36" s="28" t="s">
        <v>89</v>
      </c>
      <c r="C36" s="29" t="s">
        <v>59</v>
      </c>
      <c r="D36" s="30">
        <v>400</v>
      </c>
      <c r="E36" s="30">
        <v>440</v>
      </c>
      <c r="F36" s="31">
        <v>470</v>
      </c>
      <c r="G36" s="24">
        <v>790</v>
      </c>
      <c r="H36" s="599">
        <v>850</v>
      </c>
      <c r="I36" s="599">
        <v>925</v>
      </c>
      <c r="J36" s="25">
        <v>1020</v>
      </c>
      <c r="K36" s="26"/>
      <c r="L36" s="18">
        <v>1050</v>
      </c>
      <c r="M36" s="18">
        <f t="shared" si="0"/>
        <v>92.5</v>
      </c>
      <c r="N36" s="785">
        <f t="shared" si="1"/>
        <v>1017.5</v>
      </c>
      <c r="O36" s="368">
        <f t="shared" si="2"/>
        <v>13.513513513513514</v>
      </c>
    </row>
    <row r="37" spans="1:15" ht="20.100000000000001" customHeight="1">
      <c r="A37" s="27">
        <v>27</v>
      </c>
      <c r="B37" s="28" t="s">
        <v>90</v>
      </c>
      <c r="C37" s="29" t="s">
        <v>59</v>
      </c>
      <c r="D37" s="30">
        <v>200</v>
      </c>
      <c r="E37" s="30">
        <v>220</v>
      </c>
      <c r="F37" s="31">
        <v>235</v>
      </c>
      <c r="G37" s="24">
        <v>390</v>
      </c>
      <c r="H37" s="25">
        <v>400</v>
      </c>
      <c r="I37" s="25">
        <v>517</v>
      </c>
      <c r="J37" s="25">
        <v>570</v>
      </c>
      <c r="K37" s="26"/>
      <c r="L37" s="18">
        <v>600</v>
      </c>
      <c r="M37" s="18">
        <f t="shared" si="0"/>
        <v>51.7</v>
      </c>
      <c r="N37" s="785">
        <f t="shared" si="1"/>
        <v>568.70000000000005</v>
      </c>
      <c r="O37" s="368">
        <f t="shared" si="2"/>
        <v>16.054158607350097</v>
      </c>
    </row>
    <row r="38" spans="1:15" ht="20.100000000000001" customHeight="1">
      <c r="A38" s="32">
        <v>28</v>
      </c>
      <c r="B38" s="28" t="s">
        <v>2113</v>
      </c>
      <c r="C38" s="29" t="s">
        <v>59</v>
      </c>
      <c r="D38" s="30">
        <v>250</v>
      </c>
      <c r="E38" s="30">
        <v>275</v>
      </c>
      <c r="F38" s="31">
        <v>295</v>
      </c>
      <c r="G38" s="24">
        <v>485</v>
      </c>
      <c r="H38" s="599">
        <v>525</v>
      </c>
      <c r="I38" s="599">
        <v>570</v>
      </c>
      <c r="J38" s="25">
        <v>630</v>
      </c>
      <c r="K38" s="26"/>
      <c r="L38" s="18">
        <v>640</v>
      </c>
      <c r="M38" s="18">
        <f t="shared" si="0"/>
        <v>57</v>
      </c>
      <c r="N38" s="785">
        <f t="shared" si="1"/>
        <v>627</v>
      </c>
      <c r="O38" s="368">
        <f t="shared" si="2"/>
        <v>12.280701754385964</v>
      </c>
    </row>
    <row r="39" spans="1:15" ht="20.100000000000001" customHeight="1">
      <c r="A39" s="27">
        <v>29</v>
      </c>
      <c r="B39" s="28" t="s">
        <v>91</v>
      </c>
      <c r="C39" s="29" t="s">
        <v>59</v>
      </c>
      <c r="D39" s="30">
        <v>300</v>
      </c>
      <c r="E39" s="30">
        <v>330</v>
      </c>
      <c r="F39" s="31">
        <v>355</v>
      </c>
      <c r="G39" s="24">
        <v>570</v>
      </c>
      <c r="H39" s="25">
        <v>625</v>
      </c>
      <c r="I39" s="25">
        <v>680</v>
      </c>
      <c r="J39" s="25">
        <v>750</v>
      </c>
      <c r="K39" s="26"/>
      <c r="L39" s="18">
        <v>780</v>
      </c>
      <c r="M39" s="18">
        <f t="shared" si="0"/>
        <v>68</v>
      </c>
      <c r="N39" s="785">
        <f t="shared" si="1"/>
        <v>748</v>
      </c>
      <c r="O39" s="368">
        <f t="shared" si="2"/>
        <v>14.705882352941178</v>
      </c>
    </row>
    <row r="40" spans="1:15" ht="20.100000000000001" customHeight="1">
      <c r="A40" s="27">
        <v>30</v>
      </c>
      <c r="B40" s="28" t="s">
        <v>92</v>
      </c>
      <c r="C40" s="29" t="s">
        <v>59</v>
      </c>
      <c r="D40" s="30">
        <v>225</v>
      </c>
      <c r="E40" s="30">
        <v>245</v>
      </c>
      <c r="F40" s="31">
        <v>265</v>
      </c>
      <c r="G40" s="24">
        <v>430</v>
      </c>
      <c r="H40" s="25">
        <v>470</v>
      </c>
      <c r="I40" s="25">
        <v>517</v>
      </c>
      <c r="J40" s="25">
        <v>570</v>
      </c>
      <c r="K40" s="26"/>
      <c r="L40" s="18">
        <v>600</v>
      </c>
      <c r="M40" s="18">
        <f t="shared" si="0"/>
        <v>51.7</v>
      </c>
      <c r="N40" s="785">
        <f t="shared" si="1"/>
        <v>568.70000000000005</v>
      </c>
      <c r="O40" s="368">
        <f t="shared" si="2"/>
        <v>16.054158607350097</v>
      </c>
    </row>
    <row r="41" spans="1:15" ht="34.5">
      <c r="A41" s="32">
        <v>31</v>
      </c>
      <c r="B41" s="43" t="s">
        <v>93</v>
      </c>
      <c r="C41" s="34" t="s">
        <v>94</v>
      </c>
      <c r="D41" s="35">
        <v>3450</v>
      </c>
      <c r="E41" s="35">
        <v>3800</v>
      </c>
      <c r="F41" s="35">
        <v>4060</v>
      </c>
      <c r="G41" s="36">
        <v>7480.0000000000009</v>
      </c>
      <c r="H41" s="37">
        <v>7700</v>
      </c>
      <c r="I41" s="766">
        <v>13450</v>
      </c>
      <c r="J41" s="25">
        <v>14800</v>
      </c>
      <c r="K41" s="768"/>
      <c r="L41" s="18">
        <v>15000</v>
      </c>
      <c r="M41" s="18">
        <f t="shared" si="0"/>
        <v>1345</v>
      </c>
      <c r="N41" s="785">
        <f t="shared" si="1"/>
        <v>14795</v>
      </c>
      <c r="O41" s="368">
        <f t="shared" si="2"/>
        <v>11.524163568773234</v>
      </c>
    </row>
    <row r="42" spans="1:15" ht="21" customHeight="1">
      <c r="A42" s="27">
        <v>32</v>
      </c>
      <c r="B42" s="28" t="s">
        <v>2135</v>
      </c>
      <c r="C42" s="46" t="s">
        <v>2136</v>
      </c>
      <c r="D42" s="769"/>
      <c r="E42" s="769"/>
      <c r="F42" s="769"/>
      <c r="G42" s="24"/>
      <c r="H42" s="25"/>
      <c r="I42" s="599">
        <v>110</v>
      </c>
      <c r="J42" s="25">
        <v>125</v>
      </c>
      <c r="K42" s="26"/>
      <c r="L42" s="18">
        <v>130</v>
      </c>
      <c r="M42" s="18">
        <f t="shared" si="0"/>
        <v>11</v>
      </c>
      <c r="N42" s="785">
        <f t="shared" si="1"/>
        <v>121</v>
      </c>
      <c r="O42" s="368">
        <f t="shared" si="2"/>
        <v>18.181818181818183</v>
      </c>
    </row>
    <row r="43" spans="1:15" ht="27">
      <c r="A43" s="32">
        <v>33</v>
      </c>
      <c r="B43" s="38" t="s">
        <v>95</v>
      </c>
      <c r="C43" s="39" t="s">
        <v>96</v>
      </c>
      <c r="D43" s="40"/>
      <c r="E43" s="41"/>
      <c r="F43" s="42">
        <v>450</v>
      </c>
      <c r="G43" s="36">
        <v>725</v>
      </c>
      <c r="H43" s="37">
        <v>795</v>
      </c>
      <c r="I43" s="37">
        <v>865</v>
      </c>
      <c r="J43" s="25">
        <v>955</v>
      </c>
      <c r="K43" s="768"/>
      <c r="L43" s="18">
        <v>1000</v>
      </c>
      <c r="M43" s="18">
        <f t="shared" si="0"/>
        <v>86.5</v>
      </c>
      <c r="N43" s="785">
        <f t="shared" si="1"/>
        <v>951.5</v>
      </c>
      <c r="O43" s="368">
        <f t="shared" si="2"/>
        <v>15.606936416184972</v>
      </c>
    </row>
    <row r="44" spans="1:15" ht="27">
      <c r="A44" s="32">
        <v>34</v>
      </c>
      <c r="B44" s="43" t="s">
        <v>97</v>
      </c>
      <c r="C44" s="39" t="s">
        <v>98</v>
      </c>
      <c r="D44" s="44">
        <v>200</v>
      </c>
      <c r="E44" s="44">
        <v>220</v>
      </c>
      <c r="F44" s="44">
        <v>235</v>
      </c>
      <c r="G44" s="36">
        <v>575</v>
      </c>
      <c r="H44" s="25">
        <v>625</v>
      </c>
      <c r="I44" s="25">
        <v>680</v>
      </c>
      <c r="J44" s="25">
        <v>750</v>
      </c>
      <c r="K44" s="26"/>
      <c r="L44" s="18">
        <v>800</v>
      </c>
      <c r="M44" s="18">
        <f t="shared" si="0"/>
        <v>68</v>
      </c>
      <c r="N44" s="785">
        <f t="shared" si="1"/>
        <v>748</v>
      </c>
      <c r="O44" s="368">
        <f t="shared" si="2"/>
        <v>17.647058823529413</v>
      </c>
    </row>
    <row r="45" spans="1:15" s="48" customFormat="1" ht="35.25" customHeight="1">
      <c r="A45" s="32">
        <v>35</v>
      </c>
      <c r="B45" s="45" t="s">
        <v>2112</v>
      </c>
      <c r="C45" s="46" t="s">
        <v>99</v>
      </c>
      <c r="D45" s="47">
        <v>25</v>
      </c>
      <c r="E45" s="47">
        <v>25</v>
      </c>
      <c r="F45" s="47">
        <v>25</v>
      </c>
      <c r="G45" s="24">
        <v>29.700000000000003</v>
      </c>
      <c r="H45" s="25">
        <v>30</v>
      </c>
      <c r="I45" s="25">
        <v>30</v>
      </c>
      <c r="J45" s="25">
        <v>35</v>
      </c>
      <c r="K45" s="26"/>
      <c r="L45" s="48">
        <v>35</v>
      </c>
      <c r="M45" s="18">
        <f t="shared" si="0"/>
        <v>3</v>
      </c>
      <c r="N45" s="785">
        <f t="shared" si="1"/>
        <v>33</v>
      </c>
      <c r="O45" s="368">
        <f t="shared" si="2"/>
        <v>16.666666666666664</v>
      </c>
    </row>
    <row r="46" spans="1:15" s="48" customFormat="1" ht="21.75" customHeight="1">
      <c r="A46" s="32">
        <v>36</v>
      </c>
      <c r="B46" s="43" t="s">
        <v>100</v>
      </c>
      <c r="C46" s="39" t="s">
        <v>59</v>
      </c>
      <c r="D46" s="40">
        <v>160</v>
      </c>
      <c r="E46" s="40">
        <v>175</v>
      </c>
      <c r="F46" s="42">
        <v>200</v>
      </c>
      <c r="G46" s="36">
        <v>335</v>
      </c>
      <c r="H46" s="37">
        <v>350</v>
      </c>
      <c r="I46" s="37">
        <v>517</v>
      </c>
      <c r="J46" s="25">
        <v>570</v>
      </c>
      <c r="K46" s="26"/>
      <c r="L46" s="48">
        <v>600</v>
      </c>
      <c r="M46" s="18">
        <f t="shared" si="0"/>
        <v>51.7</v>
      </c>
      <c r="N46" s="785">
        <f t="shared" si="1"/>
        <v>568.70000000000005</v>
      </c>
      <c r="O46" s="368">
        <f t="shared" si="2"/>
        <v>16.054158607350097</v>
      </c>
    </row>
    <row r="47" spans="1:15" ht="20.100000000000001" customHeight="1">
      <c r="A47" s="808" t="s">
        <v>101</v>
      </c>
      <c r="B47" s="809"/>
      <c r="C47" s="809"/>
      <c r="D47" s="30"/>
      <c r="E47" s="30"/>
      <c r="F47" s="31"/>
      <c r="G47" s="24"/>
      <c r="H47" s="25"/>
      <c r="I47" s="25"/>
      <c r="J47" s="25"/>
      <c r="K47" s="26"/>
      <c r="M47" s="18">
        <f t="shared" si="0"/>
        <v>0</v>
      </c>
      <c r="N47" s="785">
        <f t="shared" si="1"/>
        <v>0</v>
      </c>
      <c r="O47" s="368"/>
    </row>
    <row r="48" spans="1:15" ht="27">
      <c r="A48" s="32">
        <v>37</v>
      </c>
      <c r="B48" s="43" t="s">
        <v>102</v>
      </c>
      <c r="C48" s="39" t="s">
        <v>57</v>
      </c>
      <c r="D48" s="44">
        <v>200</v>
      </c>
      <c r="E48" s="44">
        <v>230</v>
      </c>
      <c r="F48" s="767">
        <v>255</v>
      </c>
      <c r="G48" s="36">
        <v>425</v>
      </c>
      <c r="H48" s="37">
        <v>450</v>
      </c>
      <c r="I48" s="37">
        <v>517</v>
      </c>
      <c r="J48" s="25">
        <v>570</v>
      </c>
      <c r="K48" s="26"/>
      <c r="L48" s="18">
        <v>600</v>
      </c>
      <c r="M48" s="18">
        <f t="shared" si="0"/>
        <v>51.7</v>
      </c>
      <c r="N48" s="785">
        <f t="shared" si="1"/>
        <v>568.70000000000005</v>
      </c>
      <c r="O48" s="368">
        <f t="shared" si="2"/>
        <v>16.054158607350097</v>
      </c>
    </row>
    <row r="49" spans="1:15" ht="20.100000000000001" customHeight="1">
      <c r="A49" s="27">
        <v>38</v>
      </c>
      <c r="B49" s="28" t="s">
        <v>103</v>
      </c>
      <c r="C49" s="46" t="s">
        <v>59</v>
      </c>
      <c r="D49" s="30">
        <v>200</v>
      </c>
      <c r="E49" s="30">
        <v>230</v>
      </c>
      <c r="F49" s="31">
        <v>255</v>
      </c>
      <c r="G49" s="24">
        <v>425</v>
      </c>
      <c r="H49" s="25">
        <v>430</v>
      </c>
      <c r="I49" s="25">
        <v>517</v>
      </c>
      <c r="J49" s="25">
        <v>570</v>
      </c>
      <c r="K49" s="26"/>
      <c r="L49" s="18">
        <v>600</v>
      </c>
      <c r="M49" s="18">
        <f t="shared" si="0"/>
        <v>51.7</v>
      </c>
      <c r="N49" s="785">
        <f t="shared" si="1"/>
        <v>568.70000000000005</v>
      </c>
      <c r="O49" s="368">
        <f t="shared" si="2"/>
        <v>16.054158607350097</v>
      </c>
    </row>
    <row r="50" spans="1:15" ht="24.75" customHeight="1">
      <c r="A50" s="32">
        <v>39</v>
      </c>
      <c r="B50" s="43" t="s">
        <v>104</v>
      </c>
      <c r="C50" s="39" t="s">
        <v>59</v>
      </c>
      <c r="D50" s="40">
        <v>200</v>
      </c>
      <c r="E50" s="40">
        <v>230</v>
      </c>
      <c r="F50" s="42">
        <v>255</v>
      </c>
      <c r="G50" s="36">
        <v>430</v>
      </c>
      <c r="H50" s="37">
        <v>450</v>
      </c>
      <c r="I50" s="37">
        <v>517</v>
      </c>
      <c r="J50" s="25">
        <v>570</v>
      </c>
      <c r="K50" s="26"/>
      <c r="L50" s="18">
        <v>600</v>
      </c>
      <c r="M50" s="18">
        <f t="shared" si="0"/>
        <v>51.7</v>
      </c>
      <c r="N50" s="785">
        <f t="shared" si="1"/>
        <v>568.70000000000005</v>
      </c>
      <c r="O50" s="368">
        <f t="shared" si="2"/>
        <v>16.054158607350097</v>
      </c>
    </row>
    <row r="51" spans="1:15" ht="19.5" customHeight="1">
      <c r="A51" s="826" t="s">
        <v>105</v>
      </c>
      <c r="B51" s="827"/>
      <c r="C51" s="46"/>
      <c r="D51" s="30"/>
      <c r="E51" s="30"/>
      <c r="F51" s="31"/>
      <c r="G51" s="24"/>
      <c r="H51" s="25"/>
      <c r="I51" s="25"/>
      <c r="J51" s="25"/>
      <c r="K51" s="26"/>
      <c r="M51" s="18">
        <f t="shared" si="0"/>
        <v>0</v>
      </c>
      <c r="N51" s="785">
        <f t="shared" si="1"/>
        <v>0</v>
      </c>
      <c r="O51" s="368" t="e">
        <f t="shared" si="2"/>
        <v>#DIV/0!</v>
      </c>
    </row>
    <row r="52" spans="1:15" ht="28.5" customHeight="1">
      <c r="A52" s="32">
        <v>40</v>
      </c>
      <c r="B52" s="43" t="s">
        <v>106</v>
      </c>
      <c r="C52" s="39" t="s">
        <v>57</v>
      </c>
      <c r="D52" s="40"/>
      <c r="E52" s="40"/>
      <c r="F52" s="42"/>
      <c r="G52" s="36">
        <v>925</v>
      </c>
      <c r="H52" s="25">
        <v>1015</v>
      </c>
      <c r="I52" s="25">
        <v>1100</v>
      </c>
      <c r="J52" s="25">
        <v>1210</v>
      </c>
      <c r="K52" s="26"/>
      <c r="L52" s="18">
        <v>1250</v>
      </c>
      <c r="M52" s="18">
        <f t="shared" si="0"/>
        <v>110</v>
      </c>
      <c r="N52" s="785">
        <f t="shared" si="1"/>
        <v>1210</v>
      </c>
      <c r="O52" s="368">
        <f t="shared" si="2"/>
        <v>13.636363636363635</v>
      </c>
    </row>
    <row r="53" spans="1:15" ht="19.5" customHeight="1">
      <c r="A53" s="27">
        <v>41</v>
      </c>
      <c r="B53" s="43" t="s">
        <v>107</v>
      </c>
      <c r="C53" s="39" t="s">
        <v>59</v>
      </c>
      <c r="D53" s="40"/>
      <c r="E53" s="40"/>
      <c r="F53" s="42"/>
      <c r="G53" s="36">
        <v>575</v>
      </c>
      <c r="H53" s="25">
        <v>630</v>
      </c>
      <c r="I53" s="25">
        <v>675</v>
      </c>
      <c r="J53" s="25">
        <v>745</v>
      </c>
      <c r="K53" s="26"/>
      <c r="L53" s="18">
        <v>800</v>
      </c>
      <c r="M53" s="18">
        <f t="shared" si="0"/>
        <v>67.5</v>
      </c>
      <c r="N53" s="785">
        <f t="shared" si="1"/>
        <v>742.5</v>
      </c>
      <c r="O53" s="368">
        <f t="shared" si="2"/>
        <v>18.518518518518519</v>
      </c>
    </row>
    <row r="54" spans="1:15" ht="19.5" customHeight="1" thickBot="1">
      <c r="A54" s="49"/>
      <c r="B54" s="50"/>
      <c r="C54" s="51"/>
      <c r="D54" s="52"/>
      <c r="E54" s="52"/>
      <c r="F54" s="53"/>
      <c r="G54" s="54"/>
      <c r="H54" s="55"/>
      <c r="I54" s="55"/>
      <c r="J54" s="55"/>
      <c r="K54" s="56"/>
    </row>
    <row r="55" spans="1:15" ht="42.75" customHeight="1">
      <c r="B55" s="810" t="s">
        <v>108</v>
      </c>
      <c r="C55" s="810"/>
      <c r="D55" s="810"/>
      <c r="E55" s="810"/>
      <c r="F55" s="810"/>
      <c r="G55" s="810"/>
      <c r="H55" s="810"/>
      <c r="I55" s="810"/>
      <c r="J55" s="810"/>
      <c r="K55" s="810"/>
    </row>
    <row r="160" spans="11:11">
      <c r="K160" s="613"/>
    </row>
    <row r="161" spans="11:11">
      <c r="K161" s="613"/>
    </row>
  </sheetData>
  <mergeCells count="13">
    <mergeCell ref="A47:C47"/>
    <mergeCell ref="B55:K55"/>
    <mergeCell ref="A1:K1"/>
    <mergeCell ref="A2:A4"/>
    <mergeCell ref="B2:B4"/>
    <mergeCell ref="C2:C4"/>
    <mergeCell ref="K2:K4"/>
    <mergeCell ref="G3:G4"/>
    <mergeCell ref="H3:H4"/>
    <mergeCell ref="I3:I4"/>
    <mergeCell ref="A51:B51"/>
    <mergeCell ref="J3:J4"/>
    <mergeCell ref="G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60"/>
  <sheetViews>
    <sheetView workbookViewId="0">
      <selection activeCell="G2" sqref="G2:J2"/>
    </sheetView>
  </sheetViews>
  <sheetFormatPr defaultRowHeight="12.75"/>
  <cols>
    <col min="1" max="1" width="4" style="112" customWidth="1"/>
    <col min="2" max="2" width="37.28515625" style="18" customWidth="1"/>
    <col min="3" max="3" width="10.42578125" style="18" customWidth="1"/>
    <col min="4" max="4" width="11.28515625" style="18" hidden="1" customWidth="1"/>
    <col min="5" max="5" width="11.7109375" style="18" hidden="1" customWidth="1"/>
    <col min="6" max="6" width="10" style="18" hidden="1" customWidth="1"/>
    <col min="7" max="7" width="9.85546875" style="18" customWidth="1"/>
    <col min="8" max="8" width="11" style="18" customWidth="1"/>
    <col min="9" max="9" width="11.140625" style="18" customWidth="1"/>
    <col min="10" max="10" width="11.7109375" style="18" bestFit="1" customWidth="1"/>
    <col min="11" max="11" width="8" style="18" customWidth="1"/>
    <col min="12" max="16384" width="9.140625" style="18"/>
  </cols>
  <sheetData>
    <row r="1" spans="1:15" ht="26.25" customHeight="1" thickBot="1">
      <c r="A1" s="811" t="s">
        <v>109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</row>
    <row r="2" spans="1:15" ht="24.75" customHeight="1">
      <c r="A2" s="836" t="s">
        <v>110</v>
      </c>
      <c r="B2" s="838" t="s">
        <v>2</v>
      </c>
      <c r="C2" s="840" t="s">
        <v>49</v>
      </c>
      <c r="D2" s="753"/>
      <c r="E2" s="753"/>
      <c r="F2" s="753"/>
      <c r="G2" s="844" t="s">
        <v>111</v>
      </c>
      <c r="H2" s="845"/>
      <c r="I2" s="845"/>
      <c r="J2" s="846"/>
      <c r="K2" s="842" t="s">
        <v>51</v>
      </c>
    </row>
    <row r="3" spans="1:15" ht="55.5" customHeight="1" thickBot="1">
      <c r="A3" s="837"/>
      <c r="B3" s="839"/>
      <c r="C3" s="841"/>
      <c r="D3" s="754"/>
      <c r="E3" s="754"/>
      <c r="F3" s="754"/>
      <c r="G3" s="755" t="s">
        <v>112</v>
      </c>
      <c r="H3" s="755" t="s">
        <v>2037</v>
      </c>
      <c r="I3" s="755" t="s">
        <v>2124</v>
      </c>
      <c r="J3" s="755" t="s">
        <v>2139</v>
      </c>
      <c r="K3" s="843"/>
    </row>
    <row r="4" spans="1:15" ht="17.25">
      <c r="A4" s="752">
        <v>1</v>
      </c>
      <c r="B4" s="58" t="s">
        <v>113</v>
      </c>
      <c r="C4" s="59"/>
      <c r="D4" s="60"/>
      <c r="E4" s="60"/>
      <c r="F4" s="60"/>
      <c r="G4" s="61"/>
      <c r="H4" s="61"/>
      <c r="I4" s="61"/>
      <c r="J4" s="61"/>
      <c r="K4" s="62"/>
    </row>
    <row r="5" spans="1:15" ht="71.25">
      <c r="A5" s="831"/>
      <c r="B5" s="63" t="s">
        <v>114</v>
      </c>
      <c r="C5" s="64" t="s">
        <v>115</v>
      </c>
      <c r="D5" s="65">
        <v>1</v>
      </c>
      <c r="E5" s="65">
        <v>1.1000000000000001</v>
      </c>
      <c r="F5" s="66">
        <v>1.2</v>
      </c>
      <c r="G5" s="565">
        <v>2</v>
      </c>
      <c r="H5" s="565">
        <v>2</v>
      </c>
      <c r="I5" s="565">
        <v>2.6</v>
      </c>
      <c r="J5" s="565">
        <f>I5</f>
        <v>2.6</v>
      </c>
      <c r="K5" s="67"/>
      <c r="L5" s="68"/>
      <c r="N5" s="68">
        <f>(I5-H5)/H5*100</f>
        <v>30.000000000000004</v>
      </c>
      <c r="O5" s="68">
        <f>50*4*I5</f>
        <v>520</v>
      </c>
    </row>
    <row r="6" spans="1:15" ht="85.5">
      <c r="A6" s="832"/>
      <c r="B6" s="63" t="s">
        <v>116</v>
      </c>
      <c r="C6" s="64" t="s">
        <v>115</v>
      </c>
      <c r="D6" s="65">
        <f>D5*1.25</f>
        <v>1.25</v>
      </c>
      <c r="E6" s="65">
        <v>1.37</v>
      </c>
      <c r="F6" s="66">
        <v>1.5</v>
      </c>
      <c r="G6" s="566">
        <v>2.5</v>
      </c>
      <c r="H6" s="565">
        <v>2.5</v>
      </c>
      <c r="I6" s="565">
        <v>3.3</v>
      </c>
      <c r="J6" s="565">
        <f t="shared" ref="J6:J54" si="0">I6</f>
        <v>3.3</v>
      </c>
      <c r="K6" s="69"/>
      <c r="M6" s="68"/>
      <c r="N6" s="68">
        <f t="shared" ref="N6:N54" si="1">(I6-H6)/H6*100</f>
        <v>31.999999999999996</v>
      </c>
    </row>
    <row r="7" spans="1:15" ht="85.5">
      <c r="A7" s="832"/>
      <c r="B7" s="63" t="s">
        <v>117</v>
      </c>
      <c r="C7" s="64" t="s">
        <v>115</v>
      </c>
      <c r="D7" s="65">
        <f>1.6*D5</f>
        <v>1.6</v>
      </c>
      <c r="E7" s="65">
        <v>1.75</v>
      </c>
      <c r="F7" s="65">
        <v>1.9</v>
      </c>
      <c r="G7" s="566">
        <v>3.1</v>
      </c>
      <c r="H7" s="565">
        <v>3.1</v>
      </c>
      <c r="I7" s="565">
        <v>4.0999999999999996</v>
      </c>
      <c r="J7" s="565">
        <f t="shared" si="0"/>
        <v>4.0999999999999996</v>
      </c>
      <c r="K7" s="69"/>
      <c r="N7" s="68">
        <f t="shared" si="1"/>
        <v>32.258064516129018</v>
      </c>
    </row>
    <row r="8" spans="1:15" ht="27">
      <c r="A8" s="832"/>
      <c r="B8" s="63" t="s">
        <v>118</v>
      </c>
      <c r="C8" s="64" t="s">
        <v>115</v>
      </c>
      <c r="D8" s="65"/>
      <c r="E8" s="65"/>
      <c r="F8" s="65">
        <v>3.5</v>
      </c>
      <c r="G8" s="566">
        <v>5.85</v>
      </c>
      <c r="H8" s="567">
        <v>5.85</v>
      </c>
      <c r="I8" s="567">
        <v>5.85</v>
      </c>
      <c r="J8" s="565">
        <f t="shared" si="0"/>
        <v>5.85</v>
      </c>
      <c r="K8" s="70"/>
      <c r="N8" s="68">
        <f t="shared" si="1"/>
        <v>0</v>
      </c>
    </row>
    <row r="9" spans="1:15" ht="28.5">
      <c r="A9" s="832"/>
      <c r="B9" s="63" t="s">
        <v>119</v>
      </c>
      <c r="C9" s="64" t="s">
        <v>115</v>
      </c>
      <c r="D9" s="65">
        <v>3</v>
      </c>
      <c r="E9" s="65">
        <v>3.3</v>
      </c>
      <c r="F9" s="65">
        <v>3.65</v>
      </c>
      <c r="G9" s="566">
        <v>6.0455000000000005</v>
      </c>
      <c r="H9" s="565">
        <v>6.0455000000000005</v>
      </c>
      <c r="I9" s="565">
        <v>6.0455000000000005</v>
      </c>
      <c r="J9" s="565">
        <f t="shared" si="0"/>
        <v>6.0455000000000005</v>
      </c>
      <c r="K9" s="70"/>
      <c r="N9" s="68">
        <f t="shared" si="1"/>
        <v>0</v>
      </c>
    </row>
    <row r="10" spans="1:15" ht="27">
      <c r="A10" s="833"/>
      <c r="B10" s="71" t="s">
        <v>120</v>
      </c>
      <c r="C10" s="64" t="s">
        <v>115</v>
      </c>
      <c r="D10" s="65">
        <v>5</v>
      </c>
      <c r="E10" s="65">
        <v>5.5</v>
      </c>
      <c r="F10" s="65">
        <v>6</v>
      </c>
      <c r="G10" s="566">
        <v>10.6465</v>
      </c>
      <c r="H10" s="565">
        <v>10.6465</v>
      </c>
      <c r="I10" s="565">
        <v>10.6465</v>
      </c>
      <c r="J10" s="565">
        <f t="shared" si="0"/>
        <v>10.6465</v>
      </c>
      <c r="K10" s="69"/>
      <c r="N10" s="68">
        <f t="shared" si="1"/>
        <v>0</v>
      </c>
    </row>
    <row r="11" spans="1:15" ht="27">
      <c r="A11" s="11" t="s">
        <v>6</v>
      </c>
      <c r="B11" s="71" t="s">
        <v>121</v>
      </c>
      <c r="C11" s="64" t="s">
        <v>115</v>
      </c>
      <c r="D11" s="65">
        <v>0.9</v>
      </c>
      <c r="E11" s="65">
        <v>1</v>
      </c>
      <c r="F11" s="65">
        <v>1.1000000000000001</v>
      </c>
      <c r="G11" s="566">
        <v>1.85</v>
      </c>
      <c r="H11" s="565">
        <v>1.85</v>
      </c>
      <c r="I11" s="565">
        <v>1.85</v>
      </c>
      <c r="J11" s="565">
        <f t="shared" si="0"/>
        <v>1.85</v>
      </c>
      <c r="K11" s="69"/>
      <c r="N11" s="68">
        <f t="shared" si="1"/>
        <v>0</v>
      </c>
    </row>
    <row r="12" spans="1:15" ht="27">
      <c r="A12" s="11" t="s">
        <v>8</v>
      </c>
      <c r="B12" s="71" t="s">
        <v>122</v>
      </c>
      <c r="C12" s="64" t="s">
        <v>123</v>
      </c>
      <c r="D12" s="72">
        <v>200</v>
      </c>
      <c r="E12" s="72">
        <v>220</v>
      </c>
      <c r="F12" s="72">
        <v>245</v>
      </c>
      <c r="G12" s="566">
        <v>415</v>
      </c>
      <c r="H12" s="565">
        <v>415</v>
      </c>
      <c r="I12" s="565">
        <v>415</v>
      </c>
      <c r="J12" s="565">
        <f t="shared" si="0"/>
        <v>415</v>
      </c>
      <c r="K12" s="69"/>
      <c r="N12" s="68">
        <f t="shared" si="1"/>
        <v>0</v>
      </c>
    </row>
    <row r="13" spans="1:15" s="77" customFormat="1" ht="17.25">
      <c r="A13" s="73" t="s">
        <v>9</v>
      </c>
      <c r="B13" s="74" t="s">
        <v>124</v>
      </c>
      <c r="C13" s="75"/>
      <c r="D13" s="76"/>
      <c r="E13" s="76"/>
      <c r="F13" s="76"/>
      <c r="G13" s="566"/>
      <c r="H13" s="565"/>
      <c r="I13" s="565"/>
      <c r="J13" s="565"/>
      <c r="K13" s="69"/>
      <c r="N13" s="68" t="e">
        <f t="shared" si="1"/>
        <v>#DIV/0!</v>
      </c>
    </row>
    <row r="14" spans="1:15" ht="17.25">
      <c r="A14" s="11"/>
      <c r="B14" s="78" t="s">
        <v>125</v>
      </c>
      <c r="C14" s="64"/>
      <c r="D14" s="65"/>
      <c r="E14" s="65"/>
      <c r="F14" s="65"/>
      <c r="G14" s="566"/>
      <c r="H14" s="565"/>
      <c r="I14" s="565"/>
      <c r="J14" s="565"/>
      <c r="K14" s="69"/>
      <c r="N14" s="68" t="e">
        <f t="shared" si="1"/>
        <v>#DIV/0!</v>
      </c>
    </row>
    <row r="15" spans="1:15" ht="27">
      <c r="A15" s="11"/>
      <c r="B15" s="79" t="s">
        <v>126</v>
      </c>
      <c r="C15" s="64" t="s">
        <v>123</v>
      </c>
      <c r="D15" s="65">
        <v>28</v>
      </c>
      <c r="E15" s="65">
        <v>31</v>
      </c>
      <c r="F15" s="65">
        <v>34.4</v>
      </c>
      <c r="G15" s="566">
        <v>51</v>
      </c>
      <c r="H15" s="565">
        <v>51</v>
      </c>
      <c r="I15" s="565">
        <v>53</v>
      </c>
      <c r="J15" s="565">
        <f t="shared" si="0"/>
        <v>53</v>
      </c>
      <c r="K15" s="69"/>
      <c r="N15" s="68">
        <f t="shared" si="1"/>
        <v>3.9215686274509802</v>
      </c>
    </row>
    <row r="16" spans="1:15" ht="27">
      <c r="A16" s="11"/>
      <c r="B16" s="79" t="s">
        <v>127</v>
      </c>
      <c r="C16" s="64" t="s">
        <v>123</v>
      </c>
      <c r="D16" s="65">
        <v>23</v>
      </c>
      <c r="E16" s="65">
        <v>25.25</v>
      </c>
      <c r="F16" s="65">
        <v>28</v>
      </c>
      <c r="G16" s="566">
        <v>41</v>
      </c>
      <c r="H16" s="565">
        <v>41</v>
      </c>
      <c r="I16" s="565">
        <v>43</v>
      </c>
      <c r="J16" s="565">
        <f t="shared" si="0"/>
        <v>43</v>
      </c>
      <c r="K16" s="69"/>
      <c r="N16" s="68">
        <f t="shared" si="1"/>
        <v>4.8780487804878048</v>
      </c>
    </row>
    <row r="17" spans="1:14" ht="27">
      <c r="A17" s="11"/>
      <c r="B17" s="79" t="s">
        <v>128</v>
      </c>
      <c r="C17" s="64" t="s">
        <v>123</v>
      </c>
      <c r="D17" s="65">
        <v>18</v>
      </c>
      <c r="E17" s="65">
        <v>20</v>
      </c>
      <c r="F17" s="65">
        <v>22</v>
      </c>
      <c r="G17" s="566">
        <v>32.200000000000003</v>
      </c>
      <c r="H17" s="565">
        <v>32.200000000000003</v>
      </c>
      <c r="I17" s="565">
        <v>33</v>
      </c>
      <c r="J17" s="565">
        <f t="shared" si="0"/>
        <v>33</v>
      </c>
      <c r="K17" s="69"/>
      <c r="N17" s="68">
        <f t="shared" si="1"/>
        <v>2.4844720496894319</v>
      </c>
    </row>
    <row r="18" spans="1:14" ht="17.25">
      <c r="A18" s="11"/>
      <c r="B18" s="78" t="s">
        <v>129</v>
      </c>
      <c r="C18" s="64"/>
      <c r="D18" s="65"/>
      <c r="E18" s="65"/>
      <c r="F18" s="65"/>
      <c r="G18" s="566"/>
      <c r="H18" s="565"/>
      <c r="I18" s="565"/>
      <c r="J18" s="565"/>
      <c r="K18" s="69"/>
      <c r="N18" s="68" t="e">
        <f t="shared" si="1"/>
        <v>#DIV/0!</v>
      </c>
    </row>
    <row r="19" spans="1:14" ht="27">
      <c r="A19" s="11"/>
      <c r="B19" s="79" t="s">
        <v>126</v>
      </c>
      <c r="C19" s="64" t="s">
        <v>123</v>
      </c>
      <c r="D19" s="65">
        <v>42</v>
      </c>
      <c r="E19" s="65">
        <v>44.25</v>
      </c>
      <c r="F19" s="65">
        <v>48</v>
      </c>
      <c r="G19" s="566">
        <v>71</v>
      </c>
      <c r="H19" s="565">
        <v>71</v>
      </c>
      <c r="I19" s="565">
        <v>72</v>
      </c>
      <c r="J19" s="565">
        <f t="shared" si="0"/>
        <v>72</v>
      </c>
      <c r="K19" s="69"/>
      <c r="N19" s="68">
        <f t="shared" si="1"/>
        <v>1.4084507042253522</v>
      </c>
    </row>
    <row r="20" spans="1:14" ht="27">
      <c r="A20" s="11"/>
      <c r="B20" s="79" t="s">
        <v>127</v>
      </c>
      <c r="C20" s="64" t="s">
        <v>123</v>
      </c>
      <c r="D20" s="65">
        <v>35</v>
      </c>
      <c r="E20" s="65">
        <v>38.5</v>
      </c>
      <c r="F20" s="65">
        <v>42</v>
      </c>
      <c r="G20" s="566">
        <v>62</v>
      </c>
      <c r="H20" s="565">
        <v>62</v>
      </c>
      <c r="I20" s="565">
        <v>63</v>
      </c>
      <c r="J20" s="565">
        <f t="shared" si="0"/>
        <v>63</v>
      </c>
      <c r="K20" s="69"/>
      <c r="N20" s="68">
        <f t="shared" si="1"/>
        <v>1.6129032258064515</v>
      </c>
    </row>
    <row r="21" spans="1:14" ht="27">
      <c r="A21" s="11"/>
      <c r="B21" s="79" t="s">
        <v>128</v>
      </c>
      <c r="C21" s="64" t="s">
        <v>123</v>
      </c>
      <c r="D21" s="65">
        <v>28</v>
      </c>
      <c r="E21" s="65">
        <v>30.5</v>
      </c>
      <c r="F21" s="65">
        <v>33</v>
      </c>
      <c r="G21" s="566">
        <v>49</v>
      </c>
      <c r="H21" s="565">
        <v>49</v>
      </c>
      <c r="I21" s="565">
        <v>50</v>
      </c>
      <c r="J21" s="565">
        <f t="shared" si="0"/>
        <v>50</v>
      </c>
      <c r="K21" s="69"/>
      <c r="N21" s="68">
        <f t="shared" si="1"/>
        <v>2.0408163265306123</v>
      </c>
    </row>
    <row r="22" spans="1:14" ht="17.25">
      <c r="A22" s="11">
        <v>5</v>
      </c>
      <c r="B22" s="80" t="s">
        <v>130</v>
      </c>
      <c r="C22" s="64"/>
      <c r="D22" s="65"/>
      <c r="E22" s="65"/>
      <c r="F22" s="65"/>
      <c r="G22" s="566"/>
      <c r="H22" s="565"/>
      <c r="I22" s="565"/>
      <c r="J22" s="565">
        <f t="shared" si="0"/>
        <v>0</v>
      </c>
      <c r="K22" s="69"/>
      <c r="N22" s="68" t="e">
        <f t="shared" si="1"/>
        <v>#DIV/0!</v>
      </c>
    </row>
    <row r="23" spans="1:14" ht="17.25">
      <c r="A23" s="32" t="s">
        <v>131</v>
      </c>
      <c r="B23" s="80" t="s">
        <v>132</v>
      </c>
      <c r="C23" s="64" t="s">
        <v>133</v>
      </c>
      <c r="D23" s="65"/>
      <c r="E23" s="65"/>
      <c r="F23" s="65"/>
      <c r="G23" s="566">
        <v>3000</v>
      </c>
      <c r="H23" s="565">
        <v>3000</v>
      </c>
      <c r="I23" s="565">
        <v>3000</v>
      </c>
      <c r="J23" s="565">
        <f t="shared" si="0"/>
        <v>3000</v>
      </c>
      <c r="K23" s="69"/>
      <c r="N23" s="68">
        <f t="shared" si="1"/>
        <v>0</v>
      </c>
    </row>
    <row r="24" spans="1:14" ht="17.25">
      <c r="A24" s="32" t="s">
        <v>134</v>
      </c>
      <c r="B24" s="80" t="s">
        <v>135</v>
      </c>
      <c r="C24" s="64" t="s">
        <v>133</v>
      </c>
      <c r="D24" s="65"/>
      <c r="E24" s="65"/>
      <c r="F24" s="65"/>
      <c r="G24" s="566">
        <v>5000</v>
      </c>
      <c r="H24" s="565">
        <v>5000</v>
      </c>
      <c r="I24" s="565">
        <v>5000</v>
      </c>
      <c r="J24" s="565">
        <f t="shared" si="0"/>
        <v>5000</v>
      </c>
      <c r="K24" s="69"/>
      <c r="N24" s="68">
        <f t="shared" si="1"/>
        <v>0</v>
      </c>
    </row>
    <row r="25" spans="1:14" s="77" customFormat="1" ht="28.5">
      <c r="A25" s="32">
        <v>6</v>
      </c>
      <c r="B25" s="80" t="s">
        <v>136</v>
      </c>
      <c r="C25" s="75" t="s">
        <v>123</v>
      </c>
      <c r="D25" s="81">
        <v>60</v>
      </c>
      <c r="E25" s="82">
        <v>66</v>
      </c>
      <c r="F25" s="76">
        <v>73</v>
      </c>
      <c r="G25" s="568">
        <v>120</v>
      </c>
      <c r="H25" s="565">
        <v>120</v>
      </c>
      <c r="I25" s="565">
        <v>125</v>
      </c>
      <c r="J25" s="565">
        <f t="shared" si="0"/>
        <v>125</v>
      </c>
      <c r="K25" s="69"/>
      <c r="N25" s="68">
        <f t="shared" si="1"/>
        <v>4.1666666666666661</v>
      </c>
    </row>
    <row r="26" spans="1:14" ht="17.25">
      <c r="A26" s="73">
        <v>7</v>
      </c>
      <c r="B26" s="74" t="s">
        <v>137</v>
      </c>
      <c r="C26" s="83"/>
      <c r="D26" s="65"/>
      <c r="E26" s="65"/>
      <c r="F26" s="65"/>
      <c r="G26" s="566"/>
      <c r="H26" s="565"/>
      <c r="I26" s="565"/>
      <c r="J26" s="565"/>
      <c r="K26" s="69"/>
      <c r="N26" s="68" t="e">
        <f t="shared" si="1"/>
        <v>#DIV/0!</v>
      </c>
    </row>
    <row r="27" spans="1:14" ht="27">
      <c r="A27" s="11" t="s">
        <v>131</v>
      </c>
      <c r="B27" s="84" t="s">
        <v>128</v>
      </c>
      <c r="C27" s="64" t="s">
        <v>138</v>
      </c>
      <c r="D27" s="65">
        <v>11.5</v>
      </c>
      <c r="E27" s="65">
        <v>12.75</v>
      </c>
      <c r="F27" s="85">
        <v>14</v>
      </c>
      <c r="G27" s="566">
        <v>22</v>
      </c>
      <c r="H27" s="565">
        <v>22</v>
      </c>
      <c r="I27" s="565">
        <v>22</v>
      </c>
      <c r="J27" s="565">
        <f t="shared" si="0"/>
        <v>22</v>
      </c>
      <c r="K27" s="69"/>
      <c r="N27" s="68">
        <f t="shared" si="1"/>
        <v>0</v>
      </c>
    </row>
    <row r="28" spans="1:14" ht="26.25" customHeight="1">
      <c r="A28" s="11" t="s">
        <v>134</v>
      </c>
      <c r="B28" s="84" t="s">
        <v>127</v>
      </c>
      <c r="C28" s="64" t="s">
        <v>123</v>
      </c>
      <c r="D28" s="65">
        <v>14.4</v>
      </c>
      <c r="E28" s="65">
        <v>16</v>
      </c>
      <c r="F28" s="85">
        <v>17.600000000000001</v>
      </c>
      <c r="G28" s="566">
        <v>27</v>
      </c>
      <c r="H28" s="565">
        <v>27</v>
      </c>
      <c r="I28" s="565">
        <v>27</v>
      </c>
      <c r="J28" s="565">
        <f t="shared" si="0"/>
        <v>27</v>
      </c>
      <c r="K28" s="69"/>
      <c r="N28" s="68">
        <f t="shared" si="1"/>
        <v>0</v>
      </c>
    </row>
    <row r="29" spans="1:14" ht="27">
      <c r="A29" s="11"/>
      <c r="B29" s="84" t="s">
        <v>126</v>
      </c>
      <c r="C29" s="64" t="s">
        <v>123</v>
      </c>
      <c r="D29" s="65">
        <v>17.25</v>
      </c>
      <c r="E29" s="65">
        <v>19</v>
      </c>
      <c r="F29" s="85">
        <v>21</v>
      </c>
      <c r="G29" s="566">
        <v>32</v>
      </c>
      <c r="H29" s="566">
        <v>32</v>
      </c>
      <c r="I29" s="566">
        <v>33</v>
      </c>
      <c r="J29" s="565">
        <f t="shared" si="0"/>
        <v>33</v>
      </c>
      <c r="K29" s="86"/>
      <c r="N29" s="68">
        <f t="shared" si="1"/>
        <v>3.125</v>
      </c>
    </row>
    <row r="30" spans="1:14" ht="27">
      <c r="A30" s="73" t="s">
        <v>15</v>
      </c>
      <c r="B30" s="87" t="s">
        <v>139</v>
      </c>
      <c r="C30" s="64" t="s">
        <v>123</v>
      </c>
      <c r="D30" s="65">
        <v>6.5</v>
      </c>
      <c r="E30" s="65">
        <v>6.34</v>
      </c>
      <c r="F30" s="85">
        <v>6.5</v>
      </c>
      <c r="G30" s="566">
        <v>11</v>
      </c>
      <c r="H30" s="566">
        <v>11</v>
      </c>
      <c r="I30" s="566">
        <v>11</v>
      </c>
      <c r="J30" s="565">
        <f t="shared" si="0"/>
        <v>11</v>
      </c>
      <c r="K30" s="86"/>
      <c r="N30" s="68">
        <f t="shared" si="1"/>
        <v>0</v>
      </c>
    </row>
    <row r="31" spans="1:14" ht="17.25">
      <c r="A31" s="73" t="s">
        <v>30</v>
      </c>
      <c r="B31" s="74" t="s">
        <v>140</v>
      </c>
      <c r="C31" s="83"/>
      <c r="D31" s="65"/>
      <c r="E31" s="65"/>
      <c r="F31" s="65"/>
      <c r="G31" s="566"/>
      <c r="H31" s="566"/>
      <c r="I31" s="566"/>
      <c r="J31" s="565"/>
      <c r="K31" s="86"/>
      <c r="N31" s="68" t="e">
        <f t="shared" si="1"/>
        <v>#DIV/0!</v>
      </c>
    </row>
    <row r="32" spans="1:14" ht="27">
      <c r="A32" s="11"/>
      <c r="B32" s="71" t="s">
        <v>141</v>
      </c>
      <c r="C32" s="64" t="s">
        <v>142</v>
      </c>
      <c r="D32" s="65">
        <v>10</v>
      </c>
      <c r="E32" s="65">
        <v>10</v>
      </c>
      <c r="F32" s="65">
        <v>11</v>
      </c>
      <c r="G32" s="566">
        <v>18</v>
      </c>
      <c r="H32" s="566">
        <v>18</v>
      </c>
      <c r="I32" s="566">
        <v>19</v>
      </c>
      <c r="J32" s="565">
        <f t="shared" si="0"/>
        <v>19</v>
      </c>
      <c r="K32" s="88"/>
      <c r="N32" s="68">
        <f t="shared" si="1"/>
        <v>5.5555555555555554</v>
      </c>
    </row>
    <row r="33" spans="1:14" ht="27">
      <c r="A33" s="11"/>
      <c r="B33" s="71" t="s">
        <v>143</v>
      </c>
      <c r="C33" s="64" t="s">
        <v>142</v>
      </c>
      <c r="D33" s="65">
        <v>12</v>
      </c>
      <c r="E33" s="65">
        <v>12</v>
      </c>
      <c r="F33" s="65">
        <v>13</v>
      </c>
      <c r="G33" s="566">
        <v>20</v>
      </c>
      <c r="H33" s="566">
        <v>20</v>
      </c>
      <c r="I33" s="566">
        <v>21</v>
      </c>
      <c r="J33" s="565">
        <f t="shared" si="0"/>
        <v>21</v>
      </c>
      <c r="K33" s="88"/>
      <c r="N33" s="68">
        <f t="shared" si="1"/>
        <v>5</v>
      </c>
    </row>
    <row r="34" spans="1:14" ht="27">
      <c r="A34" s="11"/>
      <c r="B34" s="71" t="s">
        <v>144</v>
      </c>
      <c r="C34" s="64" t="s">
        <v>142</v>
      </c>
      <c r="D34" s="65">
        <v>20</v>
      </c>
      <c r="E34" s="65">
        <v>20</v>
      </c>
      <c r="F34" s="65">
        <v>21</v>
      </c>
      <c r="G34" s="566">
        <v>33</v>
      </c>
      <c r="H34" s="566">
        <v>33</v>
      </c>
      <c r="I34" s="566">
        <v>34</v>
      </c>
      <c r="J34" s="565">
        <f t="shared" si="0"/>
        <v>34</v>
      </c>
      <c r="K34" s="88"/>
      <c r="N34" s="68">
        <f t="shared" si="1"/>
        <v>3.0303030303030303</v>
      </c>
    </row>
    <row r="35" spans="1:14" ht="27">
      <c r="A35" s="11" t="s">
        <v>32</v>
      </c>
      <c r="B35" s="78" t="s">
        <v>145</v>
      </c>
      <c r="C35" s="64" t="s">
        <v>142</v>
      </c>
      <c r="D35" s="65">
        <v>10</v>
      </c>
      <c r="E35" s="65">
        <v>10</v>
      </c>
      <c r="F35" s="65">
        <v>11</v>
      </c>
      <c r="G35" s="566">
        <v>17.5</v>
      </c>
      <c r="H35" s="566">
        <v>17.5</v>
      </c>
      <c r="I35" s="566">
        <v>18</v>
      </c>
      <c r="J35" s="565">
        <f t="shared" si="0"/>
        <v>18</v>
      </c>
      <c r="K35" s="88"/>
      <c r="N35" s="68">
        <f t="shared" si="1"/>
        <v>2.8571428571428572</v>
      </c>
    </row>
    <row r="36" spans="1:14" s="48" customFormat="1" ht="27">
      <c r="A36" s="11" t="s">
        <v>34</v>
      </c>
      <c r="B36" s="78" t="s">
        <v>146</v>
      </c>
      <c r="C36" s="64" t="s">
        <v>142</v>
      </c>
      <c r="D36" s="65">
        <v>10</v>
      </c>
      <c r="E36" s="65">
        <v>10</v>
      </c>
      <c r="F36" s="65">
        <v>11</v>
      </c>
      <c r="G36" s="566">
        <v>17.5</v>
      </c>
      <c r="H36" s="566">
        <v>17.5</v>
      </c>
      <c r="I36" s="566">
        <v>19</v>
      </c>
      <c r="J36" s="565">
        <f t="shared" si="0"/>
        <v>19</v>
      </c>
      <c r="K36" s="88"/>
      <c r="N36" s="68">
        <f t="shared" si="1"/>
        <v>8.5714285714285712</v>
      </c>
    </row>
    <row r="37" spans="1:14" s="48" customFormat="1" ht="27">
      <c r="A37" s="11" t="s">
        <v>36</v>
      </c>
      <c r="B37" s="78" t="s">
        <v>147</v>
      </c>
      <c r="C37" s="64" t="s">
        <v>142</v>
      </c>
      <c r="D37" s="65">
        <v>10</v>
      </c>
      <c r="E37" s="65">
        <v>10</v>
      </c>
      <c r="F37" s="65">
        <v>11</v>
      </c>
      <c r="G37" s="566">
        <v>17.5</v>
      </c>
      <c r="H37" s="566">
        <v>17.5</v>
      </c>
      <c r="I37" s="566">
        <v>19</v>
      </c>
      <c r="J37" s="565">
        <f t="shared" si="0"/>
        <v>19</v>
      </c>
      <c r="K37" s="88"/>
      <c r="N37" s="68">
        <f t="shared" si="1"/>
        <v>8.5714285714285712</v>
      </c>
    </row>
    <row r="38" spans="1:14" s="48" customFormat="1" ht="27">
      <c r="A38" s="11" t="s">
        <v>38</v>
      </c>
      <c r="B38" s="78" t="s">
        <v>148</v>
      </c>
      <c r="C38" s="64" t="s">
        <v>142</v>
      </c>
      <c r="D38" s="65">
        <v>10</v>
      </c>
      <c r="E38" s="65">
        <v>10</v>
      </c>
      <c r="F38" s="65">
        <v>11</v>
      </c>
      <c r="G38" s="566">
        <v>17.5</v>
      </c>
      <c r="H38" s="566">
        <v>17.5</v>
      </c>
      <c r="I38" s="566">
        <v>20</v>
      </c>
      <c r="J38" s="565">
        <f t="shared" si="0"/>
        <v>20</v>
      </c>
      <c r="K38" s="88"/>
      <c r="N38" s="68">
        <f>(I38-H38)/H38*100</f>
        <v>14.285714285714285</v>
      </c>
    </row>
    <row r="39" spans="1:14" s="48" customFormat="1" ht="27">
      <c r="A39" s="11" t="s">
        <v>40</v>
      </c>
      <c r="B39" s="78" t="s">
        <v>149</v>
      </c>
      <c r="C39" s="64" t="s">
        <v>142</v>
      </c>
      <c r="D39" s="65">
        <v>10</v>
      </c>
      <c r="E39" s="65">
        <v>10</v>
      </c>
      <c r="F39" s="65">
        <v>11</v>
      </c>
      <c r="G39" s="566">
        <v>17.5</v>
      </c>
      <c r="H39" s="566">
        <v>17.5</v>
      </c>
      <c r="I39" s="566">
        <v>19</v>
      </c>
      <c r="J39" s="565">
        <f t="shared" si="0"/>
        <v>19</v>
      </c>
      <c r="K39" s="88"/>
      <c r="N39" s="68">
        <f t="shared" si="1"/>
        <v>8.5714285714285712</v>
      </c>
    </row>
    <row r="40" spans="1:14" ht="42.75">
      <c r="A40" s="89" t="s">
        <v>42</v>
      </c>
      <c r="B40" s="90" t="s">
        <v>150</v>
      </c>
      <c r="C40" s="83" t="s">
        <v>151</v>
      </c>
      <c r="D40" s="72">
        <v>200</v>
      </c>
      <c r="E40" s="72">
        <v>220</v>
      </c>
      <c r="F40" s="72">
        <v>250</v>
      </c>
      <c r="G40" s="566">
        <v>412</v>
      </c>
      <c r="H40" s="566">
        <v>412</v>
      </c>
      <c r="I40" s="566">
        <v>425</v>
      </c>
      <c r="J40" s="565">
        <f t="shared" si="0"/>
        <v>425</v>
      </c>
      <c r="K40" s="91"/>
      <c r="N40" s="68">
        <f t="shared" si="1"/>
        <v>3.1553398058252426</v>
      </c>
    </row>
    <row r="41" spans="1:14" s="77" customFormat="1" ht="20.25">
      <c r="A41" s="73" t="s">
        <v>44</v>
      </c>
      <c r="B41" s="92" t="s">
        <v>152</v>
      </c>
      <c r="C41" s="93"/>
      <c r="D41" s="94"/>
      <c r="E41" s="94"/>
      <c r="F41" s="94"/>
      <c r="G41" s="566"/>
      <c r="H41" s="566"/>
      <c r="I41" s="566"/>
      <c r="J41" s="565"/>
      <c r="K41" s="95"/>
      <c r="N41" s="68" t="e">
        <f t="shared" si="1"/>
        <v>#DIV/0!</v>
      </c>
    </row>
    <row r="42" spans="1:14" ht="20.25">
      <c r="A42" s="11" t="s">
        <v>131</v>
      </c>
      <c r="B42" s="78" t="s">
        <v>153</v>
      </c>
      <c r="C42" s="83" t="s">
        <v>99</v>
      </c>
      <c r="D42" s="72">
        <v>15</v>
      </c>
      <c r="E42" s="72">
        <v>15</v>
      </c>
      <c r="F42" s="72">
        <v>10</v>
      </c>
      <c r="G42" s="568">
        <v>13</v>
      </c>
      <c r="H42" s="568">
        <v>13</v>
      </c>
      <c r="I42" s="568">
        <v>13</v>
      </c>
      <c r="J42" s="565">
        <f t="shared" si="0"/>
        <v>13</v>
      </c>
      <c r="K42" s="96"/>
      <c r="N42" s="68">
        <f t="shared" si="1"/>
        <v>0</v>
      </c>
    </row>
    <row r="43" spans="1:14" ht="20.25">
      <c r="A43" s="11" t="s">
        <v>134</v>
      </c>
      <c r="B43" s="78" t="s">
        <v>154</v>
      </c>
      <c r="C43" s="83" t="s">
        <v>99</v>
      </c>
      <c r="D43" s="72">
        <v>20</v>
      </c>
      <c r="E43" s="72">
        <v>20</v>
      </c>
      <c r="F43" s="72">
        <v>15</v>
      </c>
      <c r="G43" s="566">
        <v>16.5</v>
      </c>
      <c r="H43" s="566">
        <v>16.5</v>
      </c>
      <c r="I43" s="566">
        <v>16.5</v>
      </c>
      <c r="J43" s="565">
        <f t="shared" si="0"/>
        <v>16.5</v>
      </c>
      <c r="K43" s="96"/>
      <c r="N43" s="68">
        <f t="shared" si="1"/>
        <v>0</v>
      </c>
    </row>
    <row r="44" spans="1:14" ht="20.25">
      <c r="A44" s="11" t="s">
        <v>155</v>
      </c>
      <c r="B44" s="78" t="s">
        <v>156</v>
      </c>
      <c r="C44" s="83" t="s">
        <v>99</v>
      </c>
      <c r="D44" s="72">
        <v>20</v>
      </c>
      <c r="E44" s="72">
        <v>20</v>
      </c>
      <c r="F44" s="72">
        <v>15</v>
      </c>
      <c r="G44" s="566">
        <v>20</v>
      </c>
      <c r="H44" s="566">
        <v>20</v>
      </c>
      <c r="I44" s="566">
        <v>20</v>
      </c>
      <c r="J44" s="565">
        <f t="shared" si="0"/>
        <v>20</v>
      </c>
      <c r="K44" s="96"/>
      <c r="N44" s="68">
        <f t="shared" si="1"/>
        <v>0</v>
      </c>
    </row>
    <row r="45" spans="1:14" ht="20.25">
      <c r="A45" s="11" t="s">
        <v>157</v>
      </c>
      <c r="B45" s="78" t="s">
        <v>158</v>
      </c>
      <c r="C45" s="83" t="s">
        <v>99</v>
      </c>
      <c r="D45" s="72">
        <v>20</v>
      </c>
      <c r="E45" s="72">
        <v>20</v>
      </c>
      <c r="F45" s="72">
        <v>15</v>
      </c>
      <c r="G45" s="566">
        <v>25</v>
      </c>
      <c r="H45" s="566">
        <v>25</v>
      </c>
      <c r="I45" s="566">
        <v>25</v>
      </c>
      <c r="J45" s="565">
        <f t="shared" si="0"/>
        <v>25</v>
      </c>
      <c r="K45" s="96"/>
      <c r="N45" s="68">
        <f t="shared" si="1"/>
        <v>0</v>
      </c>
    </row>
    <row r="46" spans="1:14" ht="20.25">
      <c r="A46" s="73" t="s">
        <v>46</v>
      </c>
      <c r="B46" s="92" t="s">
        <v>159</v>
      </c>
      <c r="C46" s="83"/>
      <c r="D46" s="97"/>
      <c r="E46" s="97"/>
      <c r="F46" s="97"/>
      <c r="G46" s="566"/>
      <c r="H46" s="566"/>
      <c r="I46" s="566"/>
      <c r="J46" s="565"/>
      <c r="K46" s="98"/>
      <c r="N46" s="68" t="e">
        <f t="shared" si="1"/>
        <v>#DIV/0!</v>
      </c>
    </row>
    <row r="47" spans="1:14" ht="20.25">
      <c r="A47" s="11"/>
      <c r="B47" s="78" t="s">
        <v>160</v>
      </c>
      <c r="C47" s="83"/>
      <c r="D47" s="97"/>
      <c r="E47" s="97"/>
      <c r="F47" s="97"/>
      <c r="G47" s="566"/>
      <c r="H47" s="566"/>
      <c r="I47" s="566"/>
      <c r="J47" s="565"/>
      <c r="K47" s="98"/>
      <c r="N47" s="68" t="e">
        <f t="shared" si="1"/>
        <v>#DIV/0!</v>
      </c>
    </row>
    <row r="48" spans="1:14" ht="27">
      <c r="A48" s="11"/>
      <c r="B48" s="99" t="s">
        <v>161</v>
      </c>
      <c r="C48" s="64" t="s">
        <v>162</v>
      </c>
      <c r="D48" s="100">
        <v>1.5</v>
      </c>
      <c r="E48" s="100">
        <v>1.5</v>
      </c>
      <c r="F48" s="100">
        <v>1.7</v>
      </c>
      <c r="G48" s="566">
        <v>2.65</v>
      </c>
      <c r="H48" s="566">
        <v>2.65</v>
      </c>
      <c r="I48" s="566">
        <v>2.65</v>
      </c>
      <c r="J48" s="565">
        <f t="shared" si="0"/>
        <v>2.65</v>
      </c>
      <c r="K48" s="98"/>
      <c r="N48" s="68">
        <f t="shared" si="1"/>
        <v>0</v>
      </c>
    </row>
    <row r="49" spans="1:14" ht="27">
      <c r="A49" s="11"/>
      <c r="B49" s="99" t="s">
        <v>163</v>
      </c>
      <c r="C49" s="64" t="s">
        <v>162</v>
      </c>
      <c r="D49" s="100">
        <v>1.3</v>
      </c>
      <c r="E49" s="100">
        <v>1.3</v>
      </c>
      <c r="F49" s="100">
        <v>1.5</v>
      </c>
      <c r="G49" s="566">
        <v>2.35</v>
      </c>
      <c r="H49" s="566">
        <v>2.35</v>
      </c>
      <c r="I49" s="566">
        <v>2.35</v>
      </c>
      <c r="J49" s="565">
        <f t="shared" si="0"/>
        <v>2.35</v>
      </c>
      <c r="K49" s="98"/>
      <c r="N49" s="68">
        <f t="shared" si="1"/>
        <v>0</v>
      </c>
    </row>
    <row r="50" spans="1:14" ht="27">
      <c r="A50" s="11"/>
      <c r="B50" s="99" t="s">
        <v>164</v>
      </c>
      <c r="C50" s="64" t="s">
        <v>162</v>
      </c>
      <c r="D50" s="100">
        <v>1</v>
      </c>
      <c r="E50" s="100">
        <v>1</v>
      </c>
      <c r="F50" s="100">
        <v>1.2</v>
      </c>
      <c r="G50" s="566">
        <v>1.85</v>
      </c>
      <c r="H50" s="566">
        <v>1.85</v>
      </c>
      <c r="I50" s="566">
        <v>1.85</v>
      </c>
      <c r="J50" s="565">
        <f t="shared" si="0"/>
        <v>1.85</v>
      </c>
      <c r="K50" s="98"/>
      <c r="N50" s="68">
        <f t="shared" si="1"/>
        <v>0</v>
      </c>
    </row>
    <row r="51" spans="1:14" ht="20.25">
      <c r="A51" s="11"/>
      <c r="B51" s="101" t="s">
        <v>165</v>
      </c>
      <c r="C51" s="64"/>
      <c r="D51" s="100"/>
      <c r="E51" s="100"/>
      <c r="F51" s="100"/>
      <c r="G51" s="566"/>
      <c r="H51" s="566"/>
      <c r="I51" s="566"/>
      <c r="J51" s="565"/>
      <c r="K51" s="98"/>
      <c r="N51" s="68" t="e">
        <f t="shared" si="1"/>
        <v>#DIV/0!</v>
      </c>
    </row>
    <row r="52" spans="1:14" ht="27">
      <c r="A52" s="11"/>
      <c r="B52" s="99" t="s">
        <v>161</v>
      </c>
      <c r="C52" s="64" t="s">
        <v>162</v>
      </c>
      <c r="D52" s="100">
        <v>2</v>
      </c>
      <c r="E52" s="100">
        <v>2</v>
      </c>
      <c r="F52" s="100">
        <v>2.2000000000000002</v>
      </c>
      <c r="G52" s="566">
        <v>3.4</v>
      </c>
      <c r="H52" s="566">
        <v>3.4</v>
      </c>
      <c r="I52" s="566">
        <v>3.4</v>
      </c>
      <c r="J52" s="565">
        <f t="shared" si="0"/>
        <v>3.4</v>
      </c>
      <c r="K52" s="98"/>
      <c r="N52" s="68">
        <f t="shared" si="1"/>
        <v>0</v>
      </c>
    </row>
    <row r="53" spans="1:14" ht="27">
      <c r="A53" s="11"/>
      <c r="B53" s="99" t="s">
        <v>163</v>
      </c>
      <c r="C53" s="64" t="s">
        <v>162</v>
      </c>
      <c r="D53" s="100">
        <v>1.75</v>
      </c>
      <c r="E53" s="100">
        <v>1.75</v>
      </c>
      <c r="F53" s="100">
        <v>1.95</v>
      </c>
      <c r="G53" s="566">
        <v>3.1</v>
      </c>
      <c r="H53" s="566">
        <v>3.1</v>
      </c>
      <c r="I53" s="566">
        <v>3.1</v>
      </c>
      <c r="J53" s="565">
        <f t="shared" si="0"/>
        <v>3.1</v>
      </c>
      <c r="K53" s="98"/>
      <c r="N53" s="68">
        <f t="shared" si="1"/>
        <v>0</v>
      </c>
    </row>
    <row r="54" spans="1:14" ht="27.75" thickBot="1">
      <c r="A54" s="102"/>
      <c r="B54" s="103" t="s">
        <v>164</v>
      </c>
      <c r="C54" s="104" t="s">
        <v>162</v>
      </c>
      <c r="D54" s="105">
        <v>1.5</v>
      </c>
      <c r="E54" s="105">
        <v>1.5</v>
      </c>
      <c r="F54" s="105">
        <v>1.7</v>
      </c>
      <c r="G54" s="569">
        <v>2.65</v>
      </c>
      <c r="H54" s="569">
        <v>2.65</v>
      </c>
      <c r="I54" s="569">
        <v>2.65</v>
      </c>
      <c r="J54" s="565">
        <f t="shared" si="0"/>
        <v>2.65</v>
      </c>
      <c r="K54" s="106"/>
      <c r="N54" s="68">
        <f t="shared" si="1"/>
        <v>0</v>
      </c>
    </row>
    <row r="55" spans="1:14" ht="10.5" customHeight="1">
      <c r="A55" s="107"/>
      <c r="B55" s="108"/>
      <c r="C55" s="109"/>
      <c r="D55" s="110"/>
      <c r="E55" s="110"/>
      <c r="F55" s="110"/>
      <c r="G55" s="110"/>
      <c r="H55" s="110"/>
      <c r="I55" s="110"/>
      <c r="J55" s="110"/>
      <c r="K55" s="111"/>
    </row>
    <row r="56" spans="1:14" ht="21.75" customHeight="1">
      <c r="B56" s="834" t="s">
        <v>2115</v>
      </c>
      <c r="C56" s="835"/>
      <c r="D56" s="835"/>
      <c r="E56" s="835"/>
      <c r="F56" s="835"/>
      <c r="G56" s="835"/>
      <c r="H56" s="835"/>
      <c r="I56" s="835"/>
      <c r="J56" s="835"/>
      <c r="K56" s="835"/>
    </row>
    <row r="57" spans="1:14" ht="21.75" customHeight="1">
      <c r="A57" s="765" t="s">
        <v>2114</v>
      </c>
      <c r="B57" s="830" t="s">
        <v>2132</v>
      </c>
      <c r="C57" s="830"/>
      <c r="D57" s="830"/>
      <c r="E57" s="830"/>
      <c r="F57" s="830"/>
      <c r="G57" s="830"/>
      <c r="H57" s="830"/>
      <c r="I57" s="830"/>
      <c r="J57" s="830"/>
      <c r="K57" s="830"/>
    </row>
    <row r="58" spans="1:14" ht="37.5" customHeight="1">
      <c r="A58" s="764">
        <v>2</v>
      </c>
      <c r="B58" s="830" t="s">
        <v>2133</v>
      </c>
      <c r="C58" s="830"/>
      <c r="D58" s="830"/>
      <c r="E58" s="830"/>
      <c r="F58" s="830"/>
      <c r="G58" s="830"/>
      <c r="H58" s="830"/>
      <c r="I58" s="830"/>
      <c r="J58" s="830"/>
      <c r="K58" s="830"/>
    </row>
    <row r="159" spans="11:11">
      <c r="K159" s="613"/>
    </row>
    <row r="160" spans="11:11">
      <c r="K160" s="613"/>
    </row>
  </sheetData>
  <mergeCells count="10">
    <mergeCell ref="B57:K57"/>
    <mergeCell ref="B58:K58"/>
    <mergeCell ref="A5:A10"/>
    <mergeCell ref="B56:K56"/>
    <mergeCell ref="A1:K1"/>
    <mergeCell ref="A2:A3"/>
    <mergeCell ref="B2:B3"/>
    <mergeCell ref="C2:C3"/>
    <mergeCell ref="K2:K3"/>
    <mergeCell ref="G2:J2"/>
  </mergeCells>
  <conditionalFormatting sqref="D4:J4">
    <cfRule type="cellIs" dxfId="0" priority="1" stopIfTrue="1" operator="greaterThan">
      <formula>0</formula>
    </cfRule>
  </conditionalFormatting>
  <pageMargins left="1.52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  <rowBreaks count="1" manualBreakCount="1">
    <brk id="2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60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35.28515625" style="211" customWidth="1"/>
    <col min="3" max="3" width="9.28515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23.28515625" style="212" customWidth="1"/>
    <col min="9" max="9" width="13.5703125" style="212" customWidth="1"/>
    <col min="10" max="10" width="13.7109375" style="212" customWidth="1"/>
    <col min="11" max="11" width="5.42578125" style="48" customWidth="1"/>
    <col min="12" max="12" width="9.140625" style="48"/>
    <col min="13" max="13" width="17.85546875" style="48" customWidth="1"/>
    <col min="14" max="14" width="12.85546875" style="48" customWidth="1"/>
    <col min="15" max="16384" width="9.140625" style="48"/>
  </cols>
  <sheetData>
    <row r="1" spans="1:14" ht="25.5" thickBot="1">
      <c r="A1" s="847" t="s">
        <v>2068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4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21" t="s">
        <v>51</v>
      </c>
    </row>
    <row r="3" spans="1:14" ht="56.2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630" t="s">
        <v>2035</v>
      </c>
      <c r="I3" s="630" t="s">
        <v>2123</v>
      </c>
      <c r="J3" s="630" t="s">
        <v>2137</v>
      </c>
      <c r="K3" s="822"/>
    </row>
    <row r="4" spans="1:14" s="122" customFormat="1" ht="15" customHeight="1" thickBot="1">
      <c r="A4" s="623" t="s">
        <v>2091</v>
      </c>
      <c r="B4" s="117" t="s">
        <v>171</v>
      </c>
      <c r="C4" s="118"/>
      <c r="D4" s="119"/>
      <c r="E4" s="120"/>
      <c r="F4" s="121"/>
      <c r="G4" s="121"/>
      <c r="H4" s="121"/>
      <c r="I4" s="631"/>
      <c r="J4" s="631"/>
      <c r="K4" s="823"/>
    </row>
    <row r="5" spans="1:14" s="122" customFormat="1" ht="15" customHeight="1">
      <c r="A5" s="123" t="s">
        <v>131</v>
      </c>
      <c r="B5" s="124" t="s">
        <v>172</v>
      </c>
      <c r="C5" s="125" t="s">
        <v>173</v>
      </c>
      <c r="D5" s="126">
        <v>3000</v>
      </c>
      <c r="E5" s="127">
        <v>7200</v>
      </c>
      <c r="F5" s="128">
        <v>8100</v>
      </c>
      <c r="G5" s="128">
        <v>8800</v>
      </c>
      <c r="H5" s="128">
        <v>13000</v>
      </c>
      <c r="I5" s="128">
        <v>13000</v>
      </c>
      <c r="J5" s="128">
        <f>I5</f>
        <v>13000</v>
      </c>
      <c r="K5" s="577"/>
      <c r="L5" s="578"/>
      <c r="N5" s="558"/>
    </row>
    <row r="6" spans="1:14" s="122" customFormat="1" ht="15" customHeight="1">
      <c r="A6" s="123" t="s">
        <v>134</v>
      </c>
      <c r="B6" s="124" t="s">
        <v>174</v>
      </c>
      <c r="C6" s="125" t="s">
        <v>173</v>
      </c>
      <c r="D6" s="126">
        <v>2400</v>
      </c>
      <c r="E6" s="127">
        <v>6500</v>
      </c>
      <c r="F6" s="128">
        <v>7500</v>
      </c>
      <c r="G6" s="128">
        <v>7700</v>
      </c>
      <c r="H6" s="128">
        <v>9500</v>
      </c>
      <c r="I6" s="128">
        <v>9500</v>
      </c>
      <c r="J6" s="128">
        <f t="shared" ref="J6:J69" si="0">I6</f>
        <v>9500</v>
      </c>
      <c r="K6" s="129"/>
      <c r="N6" s="558"/>
    </row>
    <row r="7" spans="1:14" s="122" customFormat="1" ht="15" customHeight="1">
      <c r="A7" s="123" t="s">
        <v>155</v>
      </c>
      <c r="B7" s="124" t="s">
        <v>175</v>
      </c>
      <c r="C7" s="125" t="s">
        <v>173</v>
      </c>
      <c r="D7" s="126"/>
      <c r="E7" s="127"/>
      <c r="F7" s="128"/>
      <c r="G7" s="128"/>
      <c r="H7" s="128">
        <v>12900</v>
      </c>
      <c r="I7" s="128">
        <v>12900</v>
      </c>
      <c r="J7" s="128">
        <f t="shared" si="0"/>
        <v>12900</v>
      </c>
      <c r="K7" s="129"/>
      <c r="N7" s="558"/>
    </row>
    <row r="8" spans="1:14" s="122" customFormat="1" ht="15" customHeight="1">
      <c r="A8" s="123" t="s">
        <v>157</v>
      </c>
      <c r="B8" s="124" t="s">
        <v>176</v>
      </c>
      <c r="C8" s="125" t="s">
        <v>173</v>
      </c>
      <c r="D8" s="126"/>
      <c r="E8" s="127"/>
      <c r="F8" s="128"/>
      <c r="G8" s="128"/>
      <c r="H8" s="128">
        <v>9500</v>
      </c>
      <c r="I8" s="128">
        <v>9500</v>
      </c>
      <c r="J8" s="128">
        <f t="shared" si="0"/>
        <v>9500</v>
      </c>
      <c r="K8" s="129"/>
      <c r="N8" s="558"/>
    </row>
    <row r="9" spans="1:14" s="122" customFormat="1" ht="15" customHeight="1">
      <c r="A9" s="123" t="s">
        <v>177</v>
      </c>
      <c r="B9" s="124" t="s">
        <v>178</v>
      </c>
      <c r="C9" s="125" t="s">
        <v>173</v>
      </c>
      <c r="D9" s="126"/>
      <c r="E9" s="127"/>
      <c r="F9" s="128"/>
      <c r="G9" s="128"/>
      <c r="H9" s="128">
        <v>8700</v>
      </c>
      <c r="I9" s="128">
        <v>8700</v>
      </c>
      <c r="J9" s="128">
        <f t="shared" si="0"/>
        <v>8700</v>
      </c>
      <c r="K9" s="129"/>
      <c r="N9" s="558"/>
    </row>
    <row r="10" spans="1:14" s="122" customFormat="1" ht="15" customHeight="1">
      <c r="A10" s="123" t="s">
        <v>179</v>
      </c>
      <c r="B10" s="124" t="s">
        <v>180</v>
      </c>
      <c r="C10" s="125" t="s">
        <v>181</v>
      </c>
      <c r="D10" s="126">
        <v>525</v>
      </c>
      <c r="E10" s="127">
        <v>1200</v>
      </c>
      <c r="F10" s="128">
        <v>1300</v>
      </c>
      <c r="G10" s="128">
        <v>1400</v>
      </c>
      <c r="H10" s="167">
        <v>2200</v>
      </c>
      <c r="I10" s="167">
        <v>2200</v>
      </c>
      <c r="J10" s="128">
        <f t="shared" si="0"/>
        <v>2200</v>
      </c>
      <c r="K10" s="129"/>
      <c r="N10" s="558"/>
    </row>
    <row r="11" spans="1:14" s="122" customFormat="1" ht="15" customHeight="1">
      <c r="A11" s="130">
        <v>2</v>
      </c>
      <c r="B11" s="131" t="s">
        <v>182</v>
      </c>
      <c r="C11" s="132"/>
      <c r="D11" s="133"/>
      <c r="E11" s="134"/>
      <c r="F11" s="135"/>
      <c r="G11" s="135"/>
      <c r="H11" s="161"/>
      <c r="I11" s="161"/>
      <c r="J11" s="128">
        <f t="shared" si="0"/>
        <v>0</v>
      </c>
      <c r="K11" s="129"/>
      <c r="N11" s="558"/>
    </row>
    <row r="12" spans="1:14" s="122" customFormat="1" ht="15" customHeight="1">
      <c r="A12" s="123" t="s">
        <v>131</v>
      </c>
      <c r="B12" s="124" t="s">
        <v>183</v>
      </c>
      <c r="C12" s="125" t="s">
        <v>181</v>
      </c>
      <c r="D12" s="126">
        <v>500</v>
      </c>
      <c r="E12" s="127">
        <v>800</v>
      </c>
      <c r="F12" s="128">
        <v>800</v>
      </c>
      <c r="G12" s="128">
        <v>800</v>
      </c>
      <c r="H12" s="137">
        <v>2000</v>
      </c>
      <c r="I12" s="137">
        <v>2000</v>
      </c>
      <c r="J12" s="128">
        <f t="shared" si="0"/>
        <v>2000</v>
      </c>
      <c r="K12" s="577"/>
      <c r="N12" s="558"/>
    </row>
    <row r="13" spans="1:14" s="122" customFormat="1" ht="15" customHeight="1">
      <c r="A13" s="123" t="s">
        <v>134</v>
      </c>
      <c r="B13" s="124" t="s">
        <v>184</v>
      </c>
      <c r="C13" s="125" t="s">
        <v>181</v>
      </c>
      <c r="D13" s="126">
        <v>550</v>
      </c>
      <c r="E13" s="127">
        <v>850</v>
      </c>
      <c r="F13" s="128">
        <v>875</v>
      </c>
      <c r="G13" s="128">
        <v>875</v>
      </c>
      <c r="H13" s="167">
        <v>2300</v>
      </c>
      <c r="I13" s="167">
        <v>2300</v>
      </c>
      <c r="J13" s="128">
        <f t="shared" si="0"/>
        <v>2300</v>
      </c>
      <c r="K13" s="577"/>
      <c r="N13" s="558"/>
    </row>
    <row r="14" spans="1:14" s="122" customFormat="1" ht="15" customHeight="1">
      <c r="A14" s="130">
        <v>3</v>
      </c>
      <c r="B14" s="131" t="s">
        <v>185</v>
      </c>
      <c r="C14" s="125" t="s">
        <v>181</v>
      </c>
      <c r="D14" s="133"/>
      <c r="E14" s="134"/>
      <c r="F14" s="135"/>
      <c r="G14" s="135"/>
      <c r="H14" s="167"/>
      <c r="I14" s="167"/>
      <c r="J14" s="128">
        <f t="shared" si="0"/>
        <v>0</v>
      </c>
      <c r="K14" s="129"/>
      <c r="N14" s="558"/>
    </row>
    <row r="15" spans="1:14" s="122" customFormat="1" ht="15" customHeight="1">
      <c r="A15" s="123" t="s">
        <v>131</v>
      </c>
      <c r="B15" s="124" t="s">
        <v>186</v>
      </c>
      <c r="C15" s="125" t="s">
        <v>181</v>
      </c>
      <c r="D15" s="126">
        <v>320</v>
      </c>
      <c r="E15" s="127">
        <v>575</v>
      </c>
      <c r="F15" s="128">
        <v>550</v>
      </c>
      <c r="G15" s="128">
        <v>575</v>
      </c>
      <c r="H15" s="167">
        <v>1275</v>
      </c>
      <c r="I15" s="167">
        <v>1275</v>
      </c>
      <c r="J15" s="128">
        <f t="shared" si="0"/>
        <v>1275</v>
      </c>
      <c r="K15" s="577"/>
      <c r="N15" s="558"/>
    </row>
    <row r="16" spans="1:14" s="122" customFormat="1" ht="33.75" customHeight="1">
      <c r="A16" s="123" t="s">
        <v>134</v>
      </c>
      <c r="B16" s="221" t="s">
        <v>187</v>
      </c>
      <c r="C16" s="125" t="s">
        <v>181</v>
      </c>
      <c r="D16" s="126">
        <v>490</v>
      </c>
      <c r="E16" s="127">
        <v>700</v>
      </c>
      <c r="F16" s="128">
        <v>700</v>
      </c>
      <c r="G16" s="128">
        <v>725</v>
      </c>
      <c r="H16" s="167">
        <v>1475</v>
      </c>
      <c r="I16" s="167">
        <v>1475</v>
      </c>
      <c r="J16" s="128">
        <f t="shared" si="0"/>
        <v>1475</v>
      </c>
      <c r="K16" s="577"/>
      <c r="N16" s="558"/>
    </row>
    <row r="17" spans="1:14" s="122" customFormat="1" ht="15" customHeight="1">
      <c r="A17" s="123" t="s">
        <v>155</v>
      </c>
      <c r="B17" s="131" t="s">
        <v>188</v>
      </c>
      <c r="C17" s="125"/>
      <c r="D17" s="126"/>
      <c r="E17" s="127"/>
      <c r="F17" s="128"/>
      <c r="G17" s="128"/>
      <c r="H17" s="167"/>
      <c r="I17" s="167"/>
      <c r="J17" s="128">
        <f t="shared" si="0"/>
        <v>0</v>
      </c>
      <c r="K17" s="577"/>
      <c r="N17" s="558"/>
    </row>
    <row r="18" spans="1:14" s="122" customFormat="1" ht="15" customHeight="1">
      <c r="A18" s="123" t="s">
        <v>189</v>
      </c>
      <c r="B18" s="124" t="s">
        <v>2056</v>
      </c>
      <c r="C18" s="125" t="s">
        <v>181</v>
      </c>
      <c r="D18" s="126">
        <v>700</v>
      </c>
      <c r="E18" s="127">
        <v>850</v>
      </c>
      <c r="F18" s="128">
        <v>850</v>
      </c>
      <c r="G18" s="128">
        <v>886</v>
      </c>
      <c r="H18" s="167">
        <v>1850</v>
      </c>
      <c r="I18" s="167">
        <v>1850</v>
      </c>
      <c r="J18" s="128">
        <f t="shared" si="0"/>
        <v>1850</v>
      </c>
      <c r="K18" s="577"/>
      <c r="N18" s="558"/>
    </row>
    <row r="19" spans="1:14" s="122" customFormat="1" ht="15" customHeight="1">
      <c r="A19" s="123" t="s">
        <v>190</v>
      </c>
      <c r="B19" s="124" t="s">
        <v>2057</v>
      </c>
      <c r="C19" s="125" t="s">
        <v>181</v>
      </c>
      <c r="D19" s="126">
        <v>700</v>
      </c>
      <c r="E19" s="127">
        <v>900</v>
      </c>
      <c r="F19" s="128">
        <v>900</v>
      </c>
      <c r="G19" s="128">
        <v>939</v>
      </c>
      <c r="H19" s="167">
        <v>1875</v>
      </c>
      <c r="I19" s="167">
        <v>1875</v>
      </c>
      <c r="J19" s="128">
        <f t="shared" si="0"/>
        <v>1875</v>
      </c>
      <c r="K19" s="577"/>
      <c r="N19" s="558"/>
    </row>
    <row r="20" spans="1:14" s="122" customFormat="1" ht="15" customHeight="1">
      <c r="A20" s="123" t="s">
        <v>191</v>
      </c>
      <c r="B20" s="124" t="s">
        <v>2058</v>
      </c>
      <c r="C20" s="125" t="s">
        <v>181</v>
      </c>
      <c r="D20" s="126">
        <v>600</v>
      </c>
      <c r="E20" s="127">
        <v>650</v>
      </c>
      <c r="F20" s="128">
        <v>650</v>
      </c>
      <c r="G20" s="128">
        <v>678</v>
      </c>
      <c r="H20" s="167">
        <v>1625</v>
      </c>
      <c r="I20" s="167">
        <v>1625</v>
      </c>
      <c r="J20" s="128">
        <f t="shared" si="0"/>
        <v>1625</v>
      </c>
      <c r="K20" s="577"/>
      <c r="N20" s="558"/>
    </row>
    <row r="21" spans="1:14" s="122" customFormat="1" ht="15" customHeight="1">
      <c r="A21" s="123" t="s">
        <v>192</v>
      </c>
      <c r="B21" s="124" t="s">
        <v>2059</v>
      </c>
      <c r="C21" s="125" t="s">
        <v>181</v>
      </c>
      <c r="D21" s="126">
        <v>300</v>
      </c>
      <c r="E21" s="127">
        <v>675</v>
      </c>
      <c r="F21" s="128">
        <v>675</v>
      </c>
      <c r="G21" s="128">
        <v>704</v>
      </c>
      <c r="H21" s="167">
        <v>1350</v>
      </c>
      <c r="I21" s="167">
        <v>1350</v>
      </c>
      <c r="J21" s="128">
        <f t="shared" si="0"/>
        <v>1350</v>
      </c>
      <c r="K21" s="577"/>
      <c r="N21" s="558"/>
    </row>
    <row r="22" spans="1:14" s="122" customFormat="1" ht="15" customHeight="1">
      <c r="A22" s="123" t="s">
        <v>157</v>
      </c>
      <c r="B22" s="124" t="s">
        <v>193</v>
      </c>
      <c r="C22" s="125" t="s">
        <v>181</v>
      </c>
      <c r="D22" s="126">
        <v>400</v>
      </c>
      <c r="E22" s="127">
        <v>825</v>
      </c>
      <c r="F22" s="128">
        <v>825</v>
      </c>
      <c r="G22" s="128">
        <v>860</v>
      </c>
      <c r="H22" s="167">
        <v>1500</v>
      </c>
      <c r="I22" s="167">
        <v>1500</v>
      </c>
      <c r="J22" s="128">
        <f t="shared" si="0"/>
        <v>1500</v>
      </c>
      <c r="K22" s="577"/>
      <c r="N22" s="558"/>
    </row>
    <row r="23" spans="1:14" s="122" customFormat="1" ht="15" customHeight="1">
      <c r="A23" s="130">
        <v>4</v>
      </c>
      <c r="B23" s="131" t="s">
        <v>194</v>
      </c>
      <c r="C23" s="132"/>
      <c r="D23" s="133"/>
      <c r="E23" s="134"/>
      <c r="F23" s="135"/>
      <c r="G23" s="135"/>
      <c r="H23" s="167"/>
      <c r="I23" s="167"/>
      <c r="J23" s="128">
        <f t="shared" si="0"/>
        <v>0</v>
      </c>
      <c r="K23" s="577"/>
      <c r="N23" s="558"/>
    </row>
    <row r="24" spans="1:14" s="122" customFormat="1" ht="15" customHeight="1">
      <c r="A24" s="123" t="s">
        <v>131</v>
      </c>
      <c r="B24" s="124" t="s">
        <v>195</v>
      </c>
      <c r="C24" s="125" t="s">
        <v>181</v>
      </c>
      <c r="D24" s="126">
        <v>330</v>
      </c>
      <c r="E24" s="127">
        <v>500</v>
      </c>
      <c r="F24" s="128">
        <v>520</v>
      </c>
      <c r="G24" s="128">
        <v>542</v>
      </c>
      <c r="H24" s="167">
        <v>1120</v>
      </c>
      <c r="I24" s="167">
        <v>1120</v>
      </c>
      <c r="J24" s="128">
        <f t="shared" si="0"/>
        <v>1120</v>
      </c>
      <c r="K24" s="577"/>
      <c r="N24" s="558"/>
    </row>
    <row r="25" spans="1:14" s="122" customFormat="1" ht="15" customHeight="1">
      <c r="A25" s="123" t="s">
        <v>134</v>
      </c>
      <c r="B25" s="124" t="s">
        <v>196</v>
      </c>
      <c r="C25" s="125" t="s">
        <v>181</v>
      </c>
      <c r="D25" s="126"/>
      <c r="E25" s="127">
        <v>825</v>
      </c>
      <c r="F25" s="128">
        <v>850</v>
      </c>
      <c r="G25" s="128">
        <v>886</v>
      </c>
      <c r="H25" s="167">
        <v>2200</v>
      </c>
      <c r="I25" s="167">
        <v>2200</v>
      </c>
      <c r="J25" s="128">
        <f t="shared" si="0"/>
        <v>2200</v>
      </c>
      <c r="K25" s="577"/>
      <c r="N25" s="558"/>
    </row>
    <row r="26" spans="1:14" s="122" customFormat="1" ht="15" customHeight="1">
      <c r="A26" s="123" t="s">
        <v>155</v>
      </c>
      <c r="B26" s="124" t="s">
        <v>197</v>
      </c>
      <c r="C26" s="125" t="s">
        <v>181</v>
      </c>
      <c r="D26" s="126">
        <v>120</v>
      </c>
      <c r="E26" s="127">
        <v>155</v>
      </c>
      <c r="F26" s="128">
        <v>160</v>
      </c>
      <c r="G26" s="128">
        <v>166</v>
      </c>
      <c r="H26" s="167">
        <v>300</v>
      </c>
      <c r="I26" s="167">
        <v>300</v>
      </c>
      <c r="J26" s="128">
        <f t="shared" si="0"/>
        <v>300</v>
      </c>
      <c r="K26" s="577"/>
      <c r="N26" s="558"/>
    </row>
    <row r="27" spans="1:14" s="122" customFormat="1" ht="15" customHeight="1">
      <c r="A27" s="138">
        <v>3</v>
      </c>
      <c r="B27" s="124" t="s">
        <v>198</v>
      </c>
      <c r="C27" s="125" t="s">
        <v>181</v>
      </c>
      <c r="D27" s="126">
        <v>140</v>
      </c>
      <c r="E27" s="127"/>
      <c r="F27" s="128">
        <v>165</v>
      </c>
      <c r="G27" s="128">
        <v>172</v>
      </c>
      <c r="H27" s="167">
        <v>310</v>
      </c>
      <c r="I27" s="167">
        <v>310</v>
      </c>
      <c r="J27" s="128">
        <f t="shared" si="0"/>
        <v>310</v>
      </c>
      <c r="K27" s="577"/>
      <c r="N27" s="558"/>
    </row>
    <row r="28" spans="1:14" s="122" customFormat="1" ht="15" customHeight="1">
      <c r="A28" s="138" t="s">
        <v>177</v>
      </c>
      <c r="B28" s="124" t="s">
        <v>199</v>
      </c>
      <c r="C28" s="125" t="s">
        <v>181</v>
      </c>
      <c r="D28" s="126">
        <v>140</v>
      </c>
      <c r="E28" s="127"/>
      <c r="F28" s="128"/>
      <c r="G28" s="128"/>
      <c r="H28" s="167">
        <v>400</v>
      </c>
      <c r="I28" s="167">
        <v>400</v>
      </c>
      <c r="J28" s="128">
        <f t="shared" si="0"/>
        <v>400</v>
      </c>
      <c r="K28" s="577"/>
      <c r="N28" s="558"/>
    </row>
    <row r="29" spans="1:14" s="122" customFormat="1" ht="15" customHeight="1">
      <c r="A29" s="130">
        <v>5</v>
      </c>
      <c r="B29" s="131" t="s">
        <v>200</v>
      </c>
      <c r="C29" s="132"/>
      <c r="D29" s="133"/>
      <c r="E29" s="134"/>
      <c r="F29" s="135"/>
      <c r="G29" s="135"/>
      <c r="H29" s="161"/>
      <c r="I29" s="161"/>
      <c r="J29" s="128">
        <f t="shared" si="0"/>
        <v>0</v>
      </c>
      <c r="K29" s="129"/>
      <c r="N29" s="744">
        <v>5</v>
      </c>
    </row>
    <row r="30" spans="1:14" s="122" customFormat="1" ht="15" customHeight="1">
      <c r="A30" s="123" t="s">
        <v>131</v>
      </c>
      <c r="B30" s="124" t="s">
        <v>201</v>
      </c>
      <c r="C30" s="125" t="s">
        <v>202</v>
      </c>
      <c r="D30" s="126">
        <v>315</v>
      </c>
      <c r="E30" s="127">
        <v>480</v>
      </c>
      <c r="F30" s="128">
        <v>470</v>
      </c>
      <c r="G30" s="128">
        <v>470</v>
      </c>
      <c r="H30" s="167">
        <v>700</v>
      </c>
      <c r="I30" s="167">
        <v>725</v>
      </c>
      <c r="J30" s="128">
        <f t="shared" si="0"/>
        <v>725</v>
      </c>
      <c r="K30" s="129"/>
      <c r="N30" s="558">
        <f>H30*1.03</f>
        <v>721</v>
      </c>
    </row>
    <row r="31" spans="1:14" s="122" customFormat="1" ht="15" customHeight="1">
      <c r="A31" s="123" t="s">
        <v>134</v>
      </c>
      <c r="B31" s="124" t="s">
        <v>203</v>
      </c>
      <c r="C31" s="125" t="s">
        <v>202</v>
      </c>
      <c r="D31" s="126">
        <v>315</v>
      </c>
      <c r="E31" s="127">
        <v>480</v>
      </c>
      <c r="F31" s="128">
        <v>470</v>
      </c>
      <c r="G31" s="128">
        <v>470</v>
      </c>
      <c r="H31" s="167">
        <v>600</v>
      </c>
      <c r="I31" s="167">
        <v>620</v>
      </c>
      <c r="J31" s="128">
        <f t="shared" si="0"/>
        <v>620</v>
      </c>
      <c r="K31" s="129"/>
      <c r="N31" s="558">
        <f t="shared" ref="N31:N42" si="1">H31*1.03</f>
        <v>618</v>
      </c>
    </row>
    <row r="32" spans="1:14" s="122" customFormat="1" ht="15" customHeight="1">
      <c r="A32" s="123" t="s">
        <v>155</v>
      </c>
      <c r="B32" s="124" t="s">
        <v>204</v>
      </c>
      <c r="C32" s="125" t="s">
        <v>205</v>
      </c>
      <c r="D32" s="126">
        <v>315</v>
      </c>
      <c r="E32" s="127"/>
      <c r="F32" s="128"/>
      <c r="G32" s="128"/>
      <c r="H32" s="167">
        <v>710</v>
      </c>
      <c r="I32" s="167">
        <v>730</v>
      </c>
      <c r="J32" s="128">
        <f t="shared" si="0"/>
        <v>730</v>
      </c>
      <c r="K32" s="129"/>
      <c r="N32" s="558">
        <f t="shared" si="1"/>
        <v>731.30000000000007</v>
      </c>
    </row>
    <row r="33" spans="1:14" s="122" customFormat="1" ht="15" customHeight="1">
      <c r="A33" s="123" t="s">
        <v>157</v>
      </c>
      <c r="B33" s="124" t="s">
        <v>206</v>
      </c>
      <c r="C33" s="125" t="s">
        <v>205</v>
      </c>
      <c r="D33" s="126">
        <v>315</v>
      </c>
      <c r="E33" s="127"/>
      <c r="F33" s="128"/>
      <c r="G33" s="128"/>
      <c r="H33" s="167">
        <v>650</v>
      </c>
      <c r="I33" s="167">
        <v>670</v>
      </c>
      <c r="J33" s="128">
        <f t="shared" si="0"/>
        <v>670</v>
      </c>
      <c r="K33" s="129"/>
      <c r="N33" s="558">
        <f t="shared" si="1"/>
        <v>669.5</v>
      </c>
    </row>
    <row r="34" spans="1:14" s="122" customFormat="1" ht="15" customHeight="1">
      <c r="A34" s="123" t="s">
        <v>177</v>
      </c>
      <c r="B34" s="124" t="s">
        <v>207</v>
      </c>
      <c r="C34" s="125" t="s">
        <v>205</v>
      </c>
      <c r="D34" s="126">
        <v>800</v>
      </c>
      <c r="E34" s="127">
        <v>950</v>
      </c>
      <c r="F34" s="128">
        <v>950</v>
      </c>
      <c r="G34" s="128">
        <v>900</v>
      </c>
      <c r="H34" s="167">
        <v>925</v>
      </c>
      <c r="I34" s="167">
        <v>950</v>
      </c>
      <c r="J34" s="128">
        <f t="shared" si="0"/>
        <v>950</v>
      </c>
      <c r="K34" s="129"/>
      <c r="N34" s="558">
        <f t="shared" si="1"/>
        <v>952.75</v>
      </c>
    </row>
    <row r="35" spans="1:14" s="122" customFormat="1" ht="15" customHeight="1">
      <c r="A35" s="123" t="s">
        <v>179</v>
      </c>
      <c r="B35" s="139" t="s">
        <v>208</v>
      </c>
      <c r="C35" s="139"/>
      <c r="D35" s="139"/>
      <c r="E35" s="139"/>
      <c r="F35" s="139"/>
      <c r="G35" s="139"/>
      <c r="H35" s="167"/>
      <c r="I35" s="167"/>
      <c r="J35" s="128">
        <f t="shared" si="0"/>
        <v>0</v>
      </c>
      <c r="K35" s="129"/>
      <c r="N35" s="558"/>
    </row>
    <row r="36" spans="1:14" s="122" customFormat="1" ht="15" customHeight="1">
      <c r="A36" s="123" t="s">
        <v>209</v>
      </c>
      <c r="B36" s="139" t="s">
        <v>208</v>
      </c>
      <c r="C36" s="125" t="s">
        <v>210</v>
      </c>
      <c r="D36" s="126"/>
      <c r="E36" s="127"/>
      <c r="F36" s="128"/>
      <c r="G36" s="128"/>
      <c r="H36" s="128">
        <v>330</v>
      </c>
      <c r="I36" s="128">
        <v>340</v>
      </c>
      <c r="J36" s="128">
        <f t="shared" si="0"/>
        <v>340</v>
      </c>
      <c r="K36" s="129"/>
      <c r="N36" s="558">
        <f t="shared" si="1"/>
        <v>339.90000000000003</v>
      </c>
    </row>
    <row r="37" spans="1:14" s="122" customFormat="1" ht="15" customHeight="1">
      <c r="A37" s="123" t="s">
        <v>211</v>
      </c>
      <c r="B37" s="124" t="s">
        <v>212</v>
      </c>
      <c r="C37" s="125" t="s">
        <v>213</v>
      </c>
      <c r="D37" s="126"/>
      <c r="E37" s="127"/>
      <c r="F37" s="128"/>
      <c r="G37" s="128"/>
      <c r="H37" s="128">
        <v>345</v>
      </c>
      <c r="I37" s="128">
        <v>355</v>
      </c>
      <c r="J37" s="128">
        <f t="shared" si="0"/>
        <v>355</v>
      </c>
      <c r="K37" s="129"/>
      <c r="N37" s="558">
        <f t="shared" si="1"/>
        <v>355.35</v>
      </c>
    </row>
    <row r="38" spans="1:14" s="122" customFormat="1" ht="15" customHeight="1">
      <c r="A38" s="123" t="s">
        <v>214</v>
      </c>
      <c r="B38" s="124" t="s">
        <v>215</v>
      </c>
      <c r="C38" s="125" t="s">
        <v>213</v>
      </c>
      <c r="D38" s="126"/>
      <c r="E38" s="127"/>
      <c r="F38" s="128"/>
      <c r="G38" s="128"/>
      <c r="H38" s="128">
        <v>8330</v>
      </c>
      <c r="I38" s="128">
        <v>8580</v>
      </c>
      <c r="J38" s="128">
        <f t="shared" si="0"/>
        <v>8580</v>
      </c>
      <c r="K38" s="129"/>
      <c r="N38" s="558">
        <f t="shared" si="1"/>
        <v>8579.9</v>
      </c>
    </row>
    <row r="39" spans="1:14" s="122" customFormat="1" ht="15" customHeight="1">
      <c r="A39" s="123" t="s">
        <v>216</v>
      </c>
      <c r="B39" s="124" t="s">
        <v>217</v>
      </c>
      <c r="C39" s="125" t="s">
        <v>213</v>
      </c>
      <c r="D39" s="126"/>
      <c r="E39" s="127"/>
      <c r="F39" s="128"/>
      <c r="G39" s="128"/>
      <c r="H39" s="128">
        <v>560</v>
      </c>
      <c r="I39" s="128">
        <v>575</v>
      </c>
      <c r="J39" s="128">
        <f t="shared" si="0"/>
        <v>575</v>
      </c>
      <c r="K39" s="129"/>
      <c r="N39" s="558">
        <f t="shared" si="1"/>
        <v>576.80000000000007</v>
      </c>
    </row>
    <row r="40" spans="1:14" s="122" customFormat="1" ht="15" customHeight="1">
      <c r="A40" s="123" t="s">
        <v>218</v>
      </c>
      <c r="B40" s="124" t="s">
        <v>219</v>
      </c>
      <c r="C40" s="125" t="s">
        <v>210</v>
      </c>
      <c r="D40" s="126"/>
      <c r="E40" s="127"/>
      <c r="F40" s="128"/>
      <c r="G40" s="128"/>
      <c r="H40" s="128">
        <v>575</v>
      </c>
      <c r="I40" s="128">
        <v>590</v>
      </c>
      <c r="J40" s="128">
        <f t="shared" si="0"/>
        <v>590</v>
      </c>
      <c r="K40" s="129"/>
      <c r="N40" s="558">
        <f t="shared" si="1"/>
        <v>592.25</v>
      </c>
    </row>
    <row r="41" spans="1:14" s="122" customFormat="1" ht="15" customHeight="1">
      <c r="A41" s="123" t="s">
        <v>220</v>
      </c>
      <c r="B41" s="124" t="s">
        <v>221</v>
      </c>
      <c r="C41" s="125" t="s">
        <v>213</v>
      </c>
      <c r="D41" s="126"/>
      <c r="E41" s="127"/>
      <c r="F41" s="128"/>
      <c r="G41" s="128"/>
      <c r="H41" s="128">
        <v>275</v>
      </c>
      <c r="I41" s="128">
        <v>280</v>
      </c>
      <c r="J41" s="128">
        <f t="shared" si="0"/>
        <v>280</v>
      </c>
      <c r="K41" s="129"/>
      <c r="N41" s="558">
        <f t="shared" si="1"/>
        <v>283.25</v>
      </c>
    </row>
    <row r="42" spans="1:14" s="122" customFormat="1" ht="15" customHeight="1">
      <c r="A42" s="123" t="s">
        <v>222</v>
      </c>
      <c r="B42" s="124" t="s">
        <v>223</v>
      </c>
      <c r="C42" s="125" t="s">
        <v>210</v>
      </c>
      <c r="D42" s="126"/>
      <c r="E42" s="127"/>
      <c r="F42" s="128">
        <v>318</v>
      </c>
      <c r="G42" s="128">
        <v>302</v>
      </c>
      <c r="H42" s="128">
        <v>320</v>
      </c>
      <c r="I42" s="128">
        <v>330</v>
      </c>
      <c r="J42" s="128">
        <f t="shared" si="0"/>
        <v>330</v>
      </c>
      <c r="K42" s="129"/>
      <c r="N42" s="558">
        <f t="shared" si="1"/>
        <v>329.6</v>
      </c>
    </row>
    <row r="43" spans="1:14" s="122" customFormat="1" ht="15.75" customHeight="1">
      <c r="A43" s="130">
        <v>6</v>
      </c>
      <c r="B43" s="131" t="s">
        <v>224</v>
      </c>
      <c r="C43" s="132"/>
      <c r="D43" s="133"/>
      <c r="E43" s="134"/>
      <c r="F43" s="135"/>
      <c r="G43" s="135"/>
      <c r="H43" s="161"/>
      <c r="I43" s="161"/>
      <c r="J43" s="128">
        <f t="shared" si="0"/>
        <v>0</v>
      </c>
      <c r="K43" s="129"/>
      <c r="N43" s="558"/>
    </row>
    <row r="44" spans="1:14" s="122" customFormat="1" ht="18.75" customHeight="1">
      <c r="A44" s="123" t="s">
        <v>131</v>
      </c>
      <c r="B44" s="124" t="s">
        <v>225</v>
      </c>
      <c r="C44" s="125" t="s">
        <v>181</v>
      </c>
      <c r="D44" s="126">
        <v>37000</v>
      </c>
      <c r="E44" s="127">
        <v>47000</v>
      </c>
      <c r="F44" s="128">
        <v>74000</v>
      </c>
      <c r="G44" s="128">
        <v>76450</v>
      </c>
      <c r="H44" s="137">
        <v>150000</v>
      </c>
      <c r="I44" s="137">
        <v>150000</v>
      </c>
      <c r="J44" s="128">
        <f t="shared" si="0"/>
        <v>150000</v>
      </c>
      <c r="K44" s="579"/>
      <c r="N44" s="558"/>
    </row>
    <row r="45" spans="1:14" s="122" customFormat="1" ht="19.5" customHeight="1">
      <c r="A45" s="123" t="s">
        <v>134</v>
      </c>
      <c r="B45" s="124" t="s">
        <v>226</v>
      </c>
      <c r="C45" s="125" t="s">
        <v>205</v>
      </c>
      <c r="D45" s="126">
        <v>24000</v>
      </c>
      <c r="E45" s="127">
        <v>26500</v>
      </c>
      <c r="F45" s="128">
        <v>41000</v>
      </c>
      <c r="G45" s="128">
        <v>36100</v>
      </c>
      <c r="H45" s="128">
        <v>108000</v>
      </c>
      <c r="I45" s="128">
        <v>108000</v>
      </c>
      <c r="J45" s="128">
        <f t="shared" si="0"/>
        <v>108000</v>
      </c>
      <c r="K45" s="129"/>
      <c r="N45" s="558"/>
    </row>
    <row r="46" spans="1:14" s="122" customFormat="1" ht="16.5" customHeight="1">
      <c r="A46" s="123" t="s">
        <v>155</v>
      </c>
      <c r="B46" s="124" t="s">
        <v>227</v>
      </c>
      <c r="C46" s="125" t="s">
        <v>205</v>
      </c>
      <c r="D46" s="126">
        <v>14000</v>
      </c>
      <c r="E46" s="127">
        <v>18000</v>
      </c>
      <c r="F46" s="128">
        <v>28000</v>
      </c>
      <c r="G46" s="128">
        <v>32705</v>
      </c>
      <c r="H46" s="128">
        <v>45300</v>
      </c>
      <c r="I46" s="128">
        <v>45300</v>
      </c>
      <c r="J46" s="128">
        <f t="shared" si="0"/>
        <v>45300</v>
      </c>
      <c r="K46" s="129"/>
      <c r="N46" s="558"/>
    </row>
    <row r="47" spans="1:14" s="122" customFormat="1" ht="17.25" customHeight="1">
      <c r="A47" s="123" t="s">
        <v>157</v>
      </c>
      <c r="B47" s="124" t="s">
        <v>228</v>
      </c>
      <c r="C47" s="125" t="s">
        <v>210</v>
      </c>
      <c r="D47" s="126"/>
      <c r="E47" s="127">
        <v>6</v>
      </c>
      <c r="F47" s="128">
        <v>6</v>
      </c>
      <c r="G47" s="128">
        <v>7.5</v>
      </c>
      <c r="H47" s="128">
        <v>11.5</v>
      </c>
      <c r="I47" s="128">
        <v>11.5</v>
      </c>
      <c r="J47" s="128">
        <f t="shared" si="0"/>
        <v>11.5</v>
      </c>
      <c r="K47" s="577"/>
      <c r="N47" s="558"/>
    </row>
    <row r="48" spans="1:14" s="122" customFormat="1" ht="63" customHeight="1">
      <c r="A48" s="140">
        <v>7</v>
      </c>
      <c r="B48" s="141" t="s">
        <v>229</v>
      </c>
      <c r="C48" s="132"/>
      <c r="D48" s="133"/>
      <c r="E48" s="134"/>
      <c r="F48" s="135"/>
      <c r="G48" s="135"/>
      <c r="H48" s="161"/>
      <c r="I48" s="161"/>
      <c r="J48" s="128">
        <f t="shared" si="0"/>
        <v>0</v>
      </c>
      <c r="K48" s="129"/>
      <c r="M48" s="744">
        <v>5</v>
      </c>
      <c r="N48" s="558"/>
    </row>
    <row r="49" spans="1:14" s="122" customFormat="1" ht="17.25" customHeight="1">
      <c r="A49" s="123" t="s">
        <v>131</v>
      </c>
      <c r="B49" s="124" t="s">
        <v>230</v>
      </c>
      <c r="C49" s="125" t="s">
        <v>231</v>
      </c>
      <c r="D49" s="126">
        <v>37000</v>
      </c>
      <c r="E49" s="127">
        <v>47000</v>
      </c>
      <c r="F49" s="128">
        <v>74000</v>
      </c>
      <c r="G49" s="128">
        <v>76450</v>
      </c>
      <c r="H49" s="137">
        <v>210</v>
      </c>
      <c r="I49" s="137">
        <v>221</v>
      </c>
      <c r="J49" s="128">
        <f t="shared" si="0"/>
        <v>221</v>
      </c>
      <c r="K49" s="129"/>
      <c r="M49" s="558">
        <f>ROUND(H49*1.05,0)</f>
        <v>221</v>
      </c>
      <c r="N49" s="558"/>
    </row>
    <row r="50" spans="1:14" s="122" customFormat="1" ht="17.25" customHeight="1">
      <c r="A50" s="123" t="s">
        <v>134</v>
      </c>
      <c r="B50" s="124" t="s">
        <v>232</v>
      </c>
      <c r="C50" s="125" t="s">
        <v>231</v>
      </c>
      <c r="D50" s="126">
        <v>24000</v>
      </c>
      <c r="E50" s="127">
        <v>26500</v>
      </c>
      <c r="F50" s="128">
        <v>41000</v>
      </c>
      <c r="G50" s="128">
        <v>36100</v>
      </c>
      <c r="H50" s="128">
        <v>395</v>
      </c>
      <c r="I50" s="128">
        <v>415</v>
      </c>
      <c r="J50" s="128">
        <f t="shared" si="0"/>
        <v>415</v>
      </c>
      <c r="K50" s="129"/>
      <c r="M50" s="558">
        <f t="shared" ref="M50:M78" si="2">ROUND(H50*1.05,0)</f>
        <v>415</v>
      </c>
      <c r="N50" s="558"/>
    </row>
    <row r="51" spans="1:14" s="122" customFormat="1" ht="17.25" customHeight="1">
      <c r="A51" s="123"/>
      <c r="B51" s="124"/>
      <c r="C51" s="125"/>
      <c r="D51" s="126"/>
      <c r="E51" s="127"/>
      <c r="F51" s="128"/>
      <c r="G51" s="128"/>
      <c r="H51" s="167"/>
      <c r="I51" s="167"/>
      <c r="J51" s="128">
        <f t="shared" si="0"/>
        <v>0</v>
      </c>
      <c r="K51" s="129"/>
      <c r="M51" s="558">
        <f t="shared" si="2"/>
        <v>0</v>
      </c>
      <c r="N51" s="558"/>
    </row>
    <row r="52" spans="1:14" s="122" customFormat="1" ht="15" customHeight="1">
      <c r="A52" s="130">
        <v>8</v>
      </c>
      <c r="B52" s="131" t="s">
        <v>233</v>
      </c>
      <c r="C52" s="125"/>
      <c r="D52" s="126"/>
      <c r="E52" s="127"/>
      <c r="F52" s="128"/>
      <c r="G52" s="128"/>
      <c r="H52" s="167"/>
      <c r="I52" s="167"/>
      <c r="J52" s="128">
        <f t="shared" si="0"/>
        <v>0</v>
      </c>
      <c r="K52" s="129"/>
      <c r="M52" s="558">
        <f t="shared" si="2"/>
        <v>0</v>
      </c>
      <c r="N52" s="558"/>
    </row>
    <row r="53" spans="1:14" s="122" customFormat="1" ht="15" customHeight="1">
      <c r="A53" s="142" t="s">
        <v>234</v>
      </c>
      <c r="B53" s="143" t="s">
        <v>235</v>
      </c>
      <c r="C53" s="144" t="s">
        <v>236</v>
      </c>
      <c r="D53" s="145">
        <v>18</v>
      </c>
      <c r="E53" s="146">
        <v>22</v>
      </c>
      <c r="F53" s="137">
        <v>22</v>
      </c>
      <c r="G53" s="137">
        <v>23</v>
      </c>
      <c r="H53" s="137">
        <v>31</v>
      </c>
      <c r="I53" s="137">
        <v>33</v>
      </c>
      <c r="J53" s="128">
        <f t="shared" si="0"/>
        <v>33</v>
      </c>
      <c r="K53" s="129"/>
      <c r="M53" s="558">
        <f t="shared" si="2"/>
        <v>33</v>
      </c>
      <c r="N53" s="558"/>
    </row>
    <row r="54" spans="1:14" s="122" customFormat="1" ht="15" customHeight="1">
      <c r="A54" s="142" t="s">
        <v>237</v>
      </c>
      <c r="B54" s="143" t="s">
        <v>238</v>
      </c>
      <c r="C54" s="144" t="s">
        <v>205</v>
      </c>
      <c r="D54" s="145">
        <v>22</v>
      </c>
      <c r="E54" s="146">
        <v>35</v>
      </c>
      <c r="F54" s="137">
        <v>35</v>
      </c>
      <c r="G54" s="137">
        <v>37</v>
      </c>
      <c r="H54" s="137">
        <v>39</v>
      </c>
      <c r="I54" s="137">
        <v>41</v>
      </c>
      <c r="J54" s="128">
        <f t="shared" si="0"/>
        <v>41</v>
      </c>
      <c r="K54" s="129"/>
      <c r="M54" s="558">
        <f t="shared" si="2"/>
        <v>41</v>
      </c>
      <c r="N54" s="558"/>
    </row>
    <row r="55" spans="1:14" s="122" customFormat="1" ht="15" customHeight="1">
      <c r="A55" s="142" t="s">
        <v>239</v>
      </c>
      <c r="B55" s="143" t="s">
        <v>240</v>
      </c>
      <c r="C55" s="144" t="s">
        <v>205</v>
      </c>
      <c r="D55" s="145">
        <v>27</v>
      </c>
      <c r="E55" s="146">
        <v>47</v>
      </c>
      <c r="F55" s="137">
        <v>47</v>
      </c>
      <c r="G55" s="137">
        <v>49</v>
      </c>
      <c r="H55" s="137">
        <v>55</v>
      </c>
      <c r="I55" s="137">
        <v>58</v>
      </c>
      <c r="J55" s="128">
        <f t="shared" si="0"/>
        <v>58</v>
      </c>
      <c r="K55" s="129"/>
      <c r="M55" s="558">
        <f t="shared" si="2"/>
        <v>58</v>
      </c>
      <c r="N55" s="558"/>
    </row>
    <row r="56" spans="1:14" s="122" customFormat="1" ht="15" customHeight="1">
      <c r="A56" s="142" t="s">
        <v>241</v>
      </c>
      <c r="B56" s="147" t="s">
        <v>242</v>
      </c>
      <c r="C56" s="144" t="s">
        <v>205</v>
      </c>
      <c r="D56" s="145">
        <v>36</v>
      </c>
      <c r="E56" s="146">
        <v>58</v>
      </c>
      <c r="F56" s="137">
        <v>58</v>
      </c>
      <c r="G56" s="137">
        <v>60</v>
      </c>
      <c r="H56" s="137">
        <v>66</v>
      </c>
      <c r="I56" s="137">
        <v>69</v>
      </c>
      <c r="J56" s="128">
        <f t="shared" si="0"/>
        <v>69</v>
      </c>
      <c r="K56" s="129"/>
      <c r="M56" s="558">
        <f t="shared" si="2"/>
        <v>69</v>
      </c>
      <c r="N56" s="558"/>
    </row>
    <row r="57" spans="1:14" s="122" customFormat="1" ht="15" customHeight="1">
      <c r="A57" s="142" t="s">
        <v>243</v>
      </c>
      <c r="B57" s="147" t="s">
        <v>244</v>
      </c>
      <c r="C57" s="144" t="s">
        <v>205</v>
      </c>
      <c r="D57" s="145">
        <v>41</v>
      </c>
      <c r="E57" s="146">
        <v>70</v>
      </c>
      <c r="F57" s="137">
        <v>70</v>
      </c>
      <c r="G57" s="137">
        <v>73</v>
      </c>
      <c r="H57" s="137">
        <v>86</v>
      </c>
      <c r="I57" s="137">
        <v>90</v>
      </c>
      <c r="J57" s="128">
        <f t="shared" si="0"/>
        <v>90</v>
      </c>
      <c r="K57" s="129"/>
      <c r="M57" s="558">
        <f t="shared" si="2"/>
        <v>90</v>
      </c>
      <c r="N57" s="558"/>
    </row>
    <row r="58" spans="1:14" s="122" customFormat="1" ht="15" customHeight="1">
      <c r="A58" s="130">
        <v>9</v>
      </c>
      <c r="B58" s="131" t="s">
        <v>245</v>
      </c>
      <c r="C58" s="144"/>
      <c r="D58" s="145"/>
      <c r="E58" s="146"/>
      <c r="F58" s="137"/>
      <c r="G58" s="137"/>
      <c r="H58" s="137"/>
      <c r="I58" s="137"/>
      <c r="J58" s="128">
        <f t="shared" si="0"/>
        <v>0</v>
      </c>
      <c r="K58" s="129"/>
      <c r="M58" s="558">
        <f t="shared" si="2"/>
        <v>0</v>
      </c>
      <c r="N58" s="558"/>
    </row>
    <row r="59" spans="1:14" s="122" customFormat="1" ht="15" customHeight="1">
      <c r="A59" s="142" t="s">
        <v>234</v>
      </c>
      <c r="B59" s="147" t="s">
        <v>246</v>
      </c>
      <c r="C59" s="144" t="s">
        <v>236</v>
      </c>
      <c r="D59" s="145">
        <v>11</v>
      </c>
      <c r="E59" s="146">
        <v>16</v>
      </c>
      <c r="F59" s="137">
        <v>16</v>
      </c>
      <c r="G59" s="137">
        <v>17</v>
      </c>
      <c r="H59" s="137">
        <v>11</v>
      </c>
      <c r="I59" s="137">
        <v>12</v>
      </c>
      <c r="J59" s="128">
        <f t="shared" si="0"/>
        <v>12</v>
      </c>
      <c r="K59" s="129"/>
      <c r="M59" s="558">
        <f t="shared" si="2"/>
        <v>12</v>
      </c>
      <c r="N59" s="558"/>
    </row>
    <row r="60" spans="1:14" s="122" customFormat="1" ht="15" customHeight="1">
      <c r="A60" s="142" t="s">
        <v>237</v>
      </c>
      <c r="B60" s="147" t="s">
        <v>247</v>
      </c>
      <c r="C60" s="144" t="s">
        <v>205</v>
      </c>
      <c r="D60" s="145">
        <v>18</v>
      </c>
      <c r="E60" s="146">
        <v>27</v>
      </c>
      <c r="F60" s="137">
        <v>20</v>
      </c>
      <c r="G60" s="137">
        <v>21</v>
      </c>
      <c r="H60" s="137">
        <v>21</v>
      </c>
      <c r="I60" s="137">
        <v>22</v>
      </c>
      <c r="J60" s="128">
        <f t="shared" si="0"/>
        <v>22</v>
      </c>
      <c r="K60" s="129"/>
      <c r="M60" s="558">
        <f t="shared" si="2"/>
        <v>22</v>
      </c>
      <c r="N60" s="558"/>
    </row>
    <row r="61" spans="1:14" s="122" customFormat="1" ht="15" customHeight="1">
      <c r="A61" s="142" t="s">
        <v>239</v>
      </c>
      <c r="B61" s="147" t="s">
        <v>248</v>
      </c>
      <c r="C61" s="144" t="s">
        <v>205</v>
      </c>
      <c r="D61" s="145">
        <v>27</v>
      </c>
      <c r="E61" s="146">
        <v>38</v>
      </c>
      <c r="F61" s="137">
        <v>25</v>
      </c>
      <c r="G61" s="137">
        <v>26</v>
      </c>
      <c r="H61" s="137">
        <v>46</v>
      </c>
      <c r="I61" s="137">
        <v>48</v>
      </c>
      <c r="J61" s="128">
        <f t="shared" si="0"/>
        <v>48</v>
      </c>
      <c r="K61" s="129"/>
      <c r="M61" s="558">
        <f t="shared" si="2"/>
        <v>48</v>
      </c>
      <c r="N61" s="558"/>
    </row>
    <row r="62" spans="1:14" s="122" customFormat="1" ht="15" customHeight="1">
      <c r="A62" s="130">
        <v>10</v>
      </c>
      <c r="B62" s="131" t="s">
        <v>249</v>
      </c>
      <c r="C62" s="144"/>
      <c r="D62" s="145"/>
      <c r="E62" s="146"/>
      <c r="F62" s="137"/>
      <c r="G62" s="137"/>
      <c r="H62" s="137"/>
      <c r="I62" s="137"/>
      <c r="J62" s="128">
        <f t="shared" si="0"/>
        <v>0</v>
      </c>
      <c r="K62" s="129"/>
      <c r="M62" s="558">
        <f t="shared" si="2"/>
        <v>0</v>
      </c>
      <c r="N62" s="558"/>
    </row>
    <row r="63" spans="1:14" s="122" customFormat="1" ht="15" customHeight="1">
      <c r="A63" s="148" t="s">
        <v>250</v>
      </c>
      <c r="B63" s="149" t="s">
        <v>251</v>
      </c>
      <c r="C63" s="144" t="s">
        <v>236</v>
      </c>
      <c r="D63" s="145">
        <v>21</v>
      </c>
      <c r="E63" s="146">
        <v>25</v>
      </c>
      <c r="F63" s="137">
        <v>25</v>
      </c>
      <c r="G63" s="137">
        <v>26</v>
      </c>
      <c r="H63" s="137">
        <v>21</v>
      </c>
      <c r="I63" s="137">
        <v>22</v>
      </c>
      <c r="J63" s="128">
        <f t="shared" si="0"/>
        <v>22</v>
      </c>
      <c r="K63" s="129"/>
      <c r="M63" s="558">
        <f t="shared" si="2"/>
        <v>22</v>
      </c>
      <c r="N63" s="558"/>
    </row>
    <row r="64" spans="1:14" s="122" customFormat="1" ht="15" customHeight="1">
      <c r="A64" s="148" t="s">
        <v>252</v>
      </c>
      <c r="B64" s="147" t="s">
        <v>253</v>
      </c>
      <c r="C64" s="144" t="s">
        <v>205</v>
      </c>
      <c r="D64" s="145">
        <v>41</v>
      </c>
      <c r="E64" s="146">
        <v>30</v>
      </c>
      <c r="F64" s="137">
        <v>30</v>
      </c>
      <c r="G64" s="137">
        <v>31</v>
      </c>
      <c r="H64" s="137">
        <v>26</v>
      </c>
      <c r="I64" s="137">
        <v>27</v>
      </c>
      <c r="J64" s="128">
        <f t="shared" si="0"/>
        <v>27</v>
      </c>
      <c r="K64" s="129"/>
      <c r="M64" s="558">
        <f t="shared" si="2"/>
        <v>27</v>
      </c>
      <c r="N64" s="558"/>
    </row>
    <row r="65" spans="1:14" s="122" customFormat="1" ht="15" customHeight="1">
      <c r="A65" s="148" t="s">
        <v>254</v>
      </c>
      <c r="B65" s="147" t="s">
        <v>255</v>
      </c>
      <c r="C65" s="144" t="s">
        <v>205</v>
      </c>
      <c r="D65" s="145">
        <v>82</v>
      </c>
      <c r="E65" s="146">
        <v>130</v>
      </c>
      <c r="F65" s="137">
        <v>130</v>
      </c>
      <c r="G65" s="137">
        <v>135</v>
      </c>
      <c r="H65" s="137">
        <v>185</v>
      </c>
      <c r="I65" s="137">
        <v>194</v>
      </c>
      <c r="J65" s="128">
        <f t="shared" si="0"/>
        <v>194</v>
      </c>
      <c r="K65" s="129"/>
      <c r="M65" s="558">
        <f t="shared" si="2"/>
        <v>194</v>
      </c>
      <c r="N65" s="558"/>
    </row>
    <row r="66" spans="1:14" s="122" customFormat="1" ht="15" customHeight="1">
      <c r="A66" s="148" t="s">
        <v>256</v>
      </c>
      <c r="B66" s="147" t="s">
        <v>257</v>
      </c>
      <c r="C66" s="144" t="s">
        <v>205</v>
      </c>
      <c r="D66" s="145">
        <v>63</v>
      </c>
      <c r="E66" s="146">
        <v>105</v>
      </c>
      <c r="F66" s="137">
        <v>105</v>
      </c>
      <c r="G66" s="137">
        <v>110</v>
      </c>
      <c r="H66" s="137">
        <v>175</v>
      </c>
      <c r="I66" s="137">
        <v>184</v>
      </c>
      <c r="J66" s="128">
        <f t="shared" si="0"/>
        <v>184</v>
      </c>
      <c r="K66" s="129"/>
      <c r="M66" s="558">
        <f t="shared" si="2"/>
        <v>184</v>
      </c>
      <c r="N66" s="558"/>
    </row>
    <row r="67" spans="1:14" s="122" customFormat="1" ht="15" customHeight="1">
      <c r="A67" s="148" t="s">
        <v>258</v>
      </c>
      <c r="B67" s="147" t="s">
        <v>259</v>
      </c>
      <c r="C67" s="144" t="s">
        <v>205</v>
      </c>
      <c r="D67" s="145">
        <v>0.4</v>
      </c>
      <c r="E67" s="146">
        <v>1</v>
      </c>
      <c r="F67" s="137">
        <v>1</v>
      </c>
      <c r="G67" s="137">
        <v>1</v>
      </c>
      <c r="H67" s="137">
        <v>1</v>
      </c>
      <c r="I67" s="137">
        <v>1</v>
      </c>
      <c r="J67" s="128">
        <f t="shared" si="0"/>
        <v>1</v>
      </c>
      <c r="K67" s="129"/>
      <c r="M67" s="558">
        <f t="shared" si="2"/>
        <v>1</v>
      </c>
      <c r="N67" s="558"/>
    </row>
    <row r="68" spans="1:14" s="122" customFormat="1" ht="15" customHeight="1">
      <c r="A68" s="148" t="s">
        <v>260</v>
      </c>
      <c r="B68" s="147" t="s">
        <v>261</v>
      </c>
      <c r="C68" s="144" t="s">
        <v>205</v>
      </c>
      <c r="D68" s="145">
        <v>9</v>
      </c>
      <c r="E68" s="146">
        <v>13</v>
      </c>
      <c r="F68" s="137">
        <v>13</v>
      </c>
      <c r="G68" s="137">
        <v>14</v>
      </c>
      <c r="H68" s="137">
        <v>22</v>
      </c>
      <c r="I68" s="137">
        <v>23</v>
      </c>
      <c r="J68" s="128">
        <f t="shared" si="0"/>
        <v>23</v>
      </c>
      <c r="K68" s="129"/>
      <c r="M68" s="558">
        <f t="shared" si="2"/>
        <v>23</v>
      </c>
      <c r="N68" s="558"/>
    </row>
    <row r="69" spans="1:14" s="122" customFormat="1" ht="15" customHeight="1">
      <c r="A69" s="148" t="s">
        <v>262</v>
      </c>
      <c r="B69" s="147" t="s">
        <v>263</v>
      </c>
      <c r="C69" s="144" t="s">
        <v>205</v>
      </c>
      <c r="D69" s="145">
        <v>1</v>
      </c>
      <c r="E69" s="146">
        <v>1</v>
      </c>
      <c r="F69" s="137">
        <v>1</v>
      </c>
      <c r="G69" s="137">
        <v>1</v>
      </c>
      <c r="H69" s="137">
        <v>1.5</v>
      </c>
      <c r="I69" s="137">
        <v>2</v>
      </c>
      <c r="J69" s="128">
        <f t="shared" si="0"/>
        <v>2</v>
      </c>
      <c r="K69" s="129"/>
      <c r="M69" s="558">
        <f t="shared" si="2"/>
        <v>2</v>
      </c>
      <c r="N69" s="558"/>
    </row>
    <row r="70" spans="1:14" s="122" customFormat="1" ht="15" customHeight="1">
      <c r="A70" s="148" t="s">
        <v>264</v>
      </c>
      <c r="B70" s="147" t="s">
        <v>265</v>
      </c>
      <c r="C70" s="144" t="s">
        <v>205</v>
      </c>
      <c r="D70" s="145">
        <v>375</v>
      </c>
      <c r="E70" s="146">
        <v>700</v>
      </c>
      <c r="F70" s="137">
        <v>600</v>
      </c>
      <c r="G70" s="137">
        <v>625</v>
      </c>
      <c r="H70" s="137">
        <v>1150</v>
      </c>
      <c r="I70" s="137">
        <v>1208</v>
      </c>
      <c r="J70" s="128">
        <f t="shared" ref="J70:J133" si="3">I70</f>
        <v>1208</v>
      </c>
      <c r="K70" s="129"/>
      <c r="M70" s="558">
        <f t="shared" si="2"/>
        <v>1208</v>
      </c>
      <c r="N70" s="558"/>
    </row>
    <row r="71" spans="1:14" s="122" customFormat="1" ht="15" customHeight="1">
      <c r="A71" s="148" t="s">
        <v>266</v>
      </c>
      <c r="B71" s="147" t="s">
        <v>267</v>
      </c>
      <c r="C71" s="144" t="s">
        <v>205</v>
      </c>
      <c r="D71" s="145">
        <v>8</v>
      </c>
      <c r="E71" s="146">
        <v>12</v>
      </c>
      <c r="F71" s="137">
        <v>13</v>
      </c>
      <c r="G71" s="137">
        <v>14</v>
      </c>
      <c r="H71" s="137">
        <v>18</v>
      </c>
      <c r="I71" s="137">
        <v>19</v>
      </c>
      <c r="J71" s="128">
        <f t="shared" si="3"/>
        <v>19</v>
      </c>
      <c r="K71" s="129"/>
      <c r="M71" s="558">
        <f t="shared" si="2"/>
        <v>19</v>
      </c>
      <c r="N71" s="558"/>
    </row>
    <row r="72" spans="1:14" s="122" customFormat="1" ht="15" customHeight="1">
      <c r="A72" s="148" t="s">
        <v>268</v>
      </c>
      <c r="B72" s="147" t="s">
        <v>269</v>
      </c>
      <c r="C72" s="144" t="s">
        <v>205</v>
      </c>
      <c r="D72" s="145">
        <v>82</v>
      </c>
      <c r="E72" s="146">
        <v>130</v>
      </c>
      <c r="F72" s="137">
        <v>130</v>
      </c>
      <c r="G72" s="137">
        <v>135</v>
      </c>
      <c r="H72" s="137">
        <v>150</v>
      </c>
      <c r="I72" s="137">
        <v>158</v>
      </c>
      <c r="J72" s="128">
        <f t="shared" si="3"/>
        <v>158</v>
      </c>
      <c r="K72" s="129"/>
      <c r="M72" s="558">
        <f t="shared" si="2"/>
        <v>158</v>
      </c>
      <c r="N72" s="558"/>
    </row>
    <row r="73" spans="1:14" s="122" customFormat="1" ht="15" customHeight="1">
      <c r="A73" s="148" t="s">
        <v>270</v>
      </c>
      <c r="B73" s="147" t="s">
        <v>271</v>
      </c>
      <c r="C73" s="144" t="s">
        <v>205</v>
      </c>
      <c r="D73" s="145">
        <v>190</v>
      </c>
      <c r="E73" s="146">
        <v>230</v>
      </c>
      <c r="F73" s="137">
        <v>230</v>
      </c>
      <c r="G73" s="137">
        <v>240</v>
      </c>
      <c r="H73" s="137">
        <v>265</v>
      </c>
      <c r="I73" s="137">
        <v>278</v>
      </c>
      <c r="J73" s="128">
        <f t="shared" si="3"/>
        <v>278</v>
      </c>
      <c r="K73" s="129"/>
      <c r="M73" s="558">
        <f t="shared" si="2"/>
        <v>278</v>
      </c>
      <c r="N73" s="558"/>
    </row>
    <row r="74" spans="1:14" s="122" customFormat="1" ht="15" customHeight="1">
      <c r="A74" s="148" t="s">
        <v>272</v>
      </c>
      <c r="B74" s="147" t="s">
        <v>273</v>
      </c>
      <c r="C74" s="144" t="s">
        <v>274</v>
      </c>
      <c r="D74" s="145">
        <v>120</v>
      </c>
      <c r="E74" s="146">
        <v>170</v>
      </c>
      <c r="F74" s="137">
        <v>170</v>
      </c>
      <c r="G74" s="137">
        <v>177</v>
      </c>
      <c r="H74" s="137">
        <v>270</v>
      </c>
      <c r="I74" s="137">
        <v>284</v>
      </c>
      <c r="J74" s="128">
        <f t="shared" si="3"/>
        <v>284</v>
      </c>
      <c r="K74" s="129"/>
      <c r="M74" s="558">
        <f t="shared" si="2"/>
        <v>284</v>
      </c>
      <c r="N74" s="558"/>
    </row>
    <row r="75" spans="1:14" s="122" customFormat="1" ht="15" customHeight="1">
      <c r="A75" s="148" t="s">
        <v>275</v>
      </c>
      <c r="B75" s="147" t="s">
        <v>276</v>
      </c>
      <c r="C75" s="144" t="s">
        <v>205</v>
      </c>
      <c r="D75" s="145">
        <v>155</v>
      </c>
      <c r="E75" s="146">
        <v>200</v>
      </c>
      <c r="F75" s="137">
        <v>200</v>
      </c>
      <c r="G75" s="137">
        <v>208</v>
      </c>
      <c r="H75" s="137">
        <v>167</v>
      </c>
      <c r="I75" s="137">
        <v>175</v>
      </c>
      <c r="J75" s="128">
        <f t="shared" si="3"/>
        <v>175</v>
      </c>
      <c r="K75" s="129"/>
      <c r="M75" s="558">
        <f t="shared" si="2"/>
        <v>175</v>
      </c>
      <c r="N75" s="558"/>
    </row>
    <row r="76" spans="1:14" s="122" customFormat="1" ht="15" customHeight="1">
      <c r="A76" s="148" t="s">
        <v>277</v>
      </c>
      <c r="B76" s="147" t="s">
        <v>278</v>
      </c>
      <c r="C76" s="144" t="s">
        <v>205</v>
      </c>
      <c r="D76" s="145">
        <v>64</v>
      </c>
      <c r="E76" s="146">
        <v>150</v>
      </c>
      <c r="F76" s="137">
        <v>150</v>
      </c>
      <c r="G76" s="137">
        <v>156</v>
      </c>
      <c r="H76" s="137">
        <v>132</v>
      </c>
      <c r="I76" s="137">
        <v>139</v>
      </c>
      <c r="J76" s="128">
        <f t="shared" si="3"/>
        <v>139</v>
      </c>
      <c r="K76" s="129"/>
      <c r="M76" s="558">
        <f t="shared" si="2"/>
        <v>139</v>
      </c>
      <c r="N76" s="558"/>
    </row>
    <row r="77" spans="1:14" s="122" customFormat="1" ht="15" customHeight="1">
      <c r="A77" s="148" t="s">
        <v>279</v>
      </c>
      <c r="B77" s="147" t="s">
        <v>280</v>
      </c>
      <c r="C77" s="144" t="s">
        <v>210</v>
      </c>
      <c r="D77" s="145">
        <v>75</v>
      </c>
      <c r="E77" s="146">
        <v>125</v>
      </c>
      <c r="F77" s="137">
        <v>125</v>
      </c>
      <c r="G77" s="137">
        <v>130</v>
      </c>
      <c r="H77" s="137">
        <v>160</v>
      </c>
      <c r="I77" s="137">
        <v>168</v>
      </c>
      <c r="J77" s="128">
        <f t="shared" si="3"/>
        <v>168</v>
      </c>
      <c r="K77" s="129"/>
      <c r="M77" s="558">
        <f t="shared" si="2"/>
        <v>168</v>
      </c>
      <c r="N77" s="558"/>
    </row>
    <row r="78" spans="1:14" s="122" customFormat="1" ht="33" customHeight="1">
      <c r="A78" s="140">
        <v>11</v>
      </c>
      <c r="B78" s="150" t="s">
        <v>281</v>
      </c>
      <c r="C78" s="151" t="s">
        <v>282</v>
      </c>
      <c r="D78" s="152"/>
      <c r="E78" s="153"/>
      <c r="F78" s="154"/>
      <c r="G78" s="154"/>
      <c r="H78" s="154">
        <v>2200</v>
      </c>
      <c r="I78" s="154">
        <v>2310</v>
      </c>
      <c r="J78" s="128">
        <f t="shared" si="3"/>
        <v>2310</v>
      </c>
      <c r="K78" s="129"/>
      <c r="M78" s="558">
        <f t="shared" si="2"/>
        <v>2310</v>
      </c>
      <c r="N78" s="558"/>
    </row>
    <row r="79" spans="1:14" s="122" customFormat="1" ht="15.75">
      <c r="A79" s="130">
        <v>12</v>
      </c>
      <c r="B79" s="131" t="s">
        <v>283</v>
      </c>
      <c r="C79" s="125"/>
      <c r="D79" s="126"/>
      <c r="E79" s="127"/>
      <c r="F79" s="128"/>
      <c r="G79" s="128"/>
      <c r="H79" s="137"/>
      <c r="I79" s="137"/>
      <c r="J79" s="128">
        <f t="shared" si="3"/>
        <v>0</v>
      </c>
      <c r="K79" s="129"/>
      <c r="M79" s="744">
        <v>5</v>
      </c>
      <c r="N79" s="558"/>
    </row>
    <row r="80" spans="1:14" s="122" customFormat="1" ht="15.75">
      <c r="A80" s="155"/>
      <c r="B80" s="124" t="s">
        <v>284</v>
      </c>
      <c r="C80" s="125" t="s">
        <v>274</v>
      </c>
      <c r="D80" s="126">
        <v>325</v>
      </c>
      <c r="E80" s="127">
        <v>400</v>
      </c>
      <c r="F80" s="128">
        <v>400</v>
      </c>
      <c r="G80" s="128">
        <v>400</v>
      </c>
      <c r="H80" s="137">
        <v>785</v>
      </c>
      <c r="I80" s="137">
        <v>824</v>
      </c>
      <c r="J80" s="128">
        <f t="shared" si="3"/>
        <v>824</v>
      </c>
      <c r="K80" s="129"/>
      <c r="M80" s="558">
        <f>ROUND(H80*1.05,0)</f>
        <v>824</v>
      </c>
      <c r="N80" s="558"/>
    </row>
    <row r="81" spans="1:14" s="122" customFormat="1" ht="15.75">
      <c r="A81" s="155"/>
      <c r="B81" s="124" t="s">
        <v>285</v>
      </c>
      <c r="C81" s="125" t="s">
        <v>274</v>
      </c>
      <c r="D81" s="126">
        <v>350</v>
      </c>
      <c r="E81" s="127">
        <v>430</v>
      </c>
      <c r="F81" s="128">
        <v>500</v>
      </c>
      <c r="G81" s="128">
        <v>430</v>
      </c>
      <c r="H81" s="137">
        <v>890</v>
      </c>
      <c r="I81" s="137">
        <v>935</v>
      </c>
      <c r="J81" s="128">
        <f t="shared" si="3"/>
        <v>935</v>
      </c>
      <c r="K81" s="129"/>
      <c r="M81" s="558">
        <f t="shared" ref="M81:M102" si="4">ROUND(H81*1.05,0)</f>
        <v>935</v>
      </c>
      <c r="N81" s="558"/>
    </row>
    <row r="82" spans="1:14" s="122" customFormat="1" ht="15.75">
      <c r="A82" s="155"/>
      <c r="B82" s="124" t="s">
        <v>286</v>
      </c>
      <c r="C82" s="125" t="s">
        <v>274</v>
      </c>
      <c r="D82" s="126">
        <v>500</v>
      </c>
      <c r="E82" s="127">
        <v>550</v>
      </c>
      <c r="F82" s="128">
        <v>550</v>
      </c>
      <c r="G82" s="128">
        <v>540</v>
      </c>
      <c r="H82" s="137">
        <v>1260</v>
      </c>
      <c r="I82" s="137">
        <v>1323</v>
      </c>
      <c r="J82" s="128">
        <f t="shared" si="3"/>
        <v>1323</v>
      </c>
      <c r="K82" s="129"/>
      <c r="M82" s="558">
        <f t="shared" si="4"/>
        <v>1323</v>
      </c>
      <c r="N82" s="558"/>
    </row>
    <row r="83" spans="1:14" s="122" customFormat="1" ht="15" customHeight="1">
      <c r="A83" s="156">
        <v>13</v>
      </c>
      <c r="B83" s="157" t="s">
        <v>287</v>
      </c>
      <c r="C83" s="158"/>
      <c r="D83" s="159"/>
      <c r="E83" s="160"/>
      <c r="F83" s="161"/>
      <c r="G83" s="161"/>
      <c r="H83" s="162"/>
      <c r="I83" s="162"/>
      <c r="J83" s="128">
        <f t="shared" si="3"/>
        <v>0</v>
      </c>
      <c r="K83" s="129"/>
      <c r="M83" s="558">
        <f t="shared" si="4"/>
        <v>0</v>
      </c>
      <c r="N83" s="558"/>
    </row>
    <row r="84" spans="1:14" s="122" customFormat="1" ht="15" customHeight="1">
      <c r="A84" s="163"/>
      <c r="B84" s="143" t="s">
        <v>284</v>
      </c>
      <c r="C84" s="164" t="s">
        <v>274</v>
      </c>
      <c r="D84" s="165">
        <v>525</v>
      </c>
      <c r="E84" s="166">
        <v>400</v>
      </c>
      <c r="F84" s="167">
        <v>400</v>
      </c>
      <c r="G84" s="167">
        <v>400</v>
      </c>
      <c r="H84" s="137">
        <v>680</v>
      </c>
      <c r="I84" s="137">
        <v>714</v>
      </c>
      <c r="J84" s="128">
        <f t="shared" si="3"/>
        <v>714</v>
      </c>
      <c r="K84" s="129"/>
      <c r="M84" s="558">
        <f t="shared" si="4"/>
        <v>714</v>
      </c>
      <c r="N84" s="558"/>
    </row>
    <row r="85" spans="1:14" s="122" customFormat="1" ht="15" customHeight="1">
      <c r="A85" s="163"/>
      <c r="B85" s="143" t="s">
        <v>285</v>
      </c>
      <c r="C85" s="164" t="s">
        <v>274</v>
      </c>
      <c r="D85" s="165">
        <v>275</v>
      </c>
      <c r="E85" s="166">
        <v>425</v>
      </c>
      <c r="F85" s="167">
        <v>425</v>
      </c>
      <c r="G85" s="167">
        <v>425</v>
      </c>
      <c r="H85" s="137">
        <v>1015</v>
      </c>
      <c r="I85" s="137">
        <v>1066</v>
      </c>
      <c r="J85" s="128">
        <f t="shared" si="3"/>
        <v>1066</v>
      </c>
      <c r="K85" s="129"/>
      <c r="M85" s="558">
        <f t="shared" si="4"/>
        <v>1066</v>
      </c>
      <c r="N85" s="558"/>
    </row>
    <row r="86" spans="1:14" s="122" customFormat="1" ht="15" customHeight="1">
      <c r="A86" s="156" t="s">
        <v>288</v>
      </c>
      <c r="B86" s="157" t="s">
        <v>289</v>
      </c>
      <c r="C86" s="164"/>
      <c r="D86" s="165"/>
      <c r="E86" s="166"/>
      <c r="F86" s="167"/>
      <c r="G86" s="167"/>
      <c r="H86" s="137"/>
      <c r="I86" s="137"/>
      <c r="J86" s="128">
        <f t="shared" si="3"/>
        <v>0</v>
      </c>
      <c r="K86" s="129"/>
      <c r="M86" s="558">
        <f t="shared" si="4"/>
        <v>0</v>
      </c>
      <c r="N86" s="558"/>
    </row>
    <row r="87" spans="1:14" s="122" customFormat="1" ht="15" customHeight="1">
      <c r="A87" s="163"/>
      <c r="B87" s="143" t="s">
        <v>285</v>
      </c>
      <c r="C87" s="164" t="s">
        <v>274</v>
      </c>
      <c r="D87" s="165"/>
      <c r="E87" s="166"/>
      <c r="F87" s="167"/>
      <c r="G87" s="167"/>
      <c r="H87" s="137">
        <v>975</v>
      </c>
      <c r="I87" s="137">
        <v>1024</v>
      </c>
      <c r="J87" s="128">
        <f t="shared" si="3"/>
        <v>1024</v>
      </c>
      <c r="K87" s="129"/>
      <c r="M87" s="558">
        <f t="shared" si="4"/>
        <v>1024</v>
      </c>
      <c r="N87" s="558"/>
    </row>
    <row r="88" spans="1:14" s="122" customFormat="1" ht="15" customHeight="1">
      <c r="A88" s="156" t="s">
        <v>290</v>
      </c>
      <c r="B88" s="157" t="s">
        <v>291</v>
      </c>
      <c r="C88" s="158"/>
      <c r="D88" s="159"/>
      <c r="E88" s="160"/>
      <c r="F88" s="161"/>
      <c r="G88" s="161"/>
      <c r="H88" s="161"/>
      <c r="I88" s="161"/>
      <c r="J88" s="128">
        <f t="shared" si="3"/>
        <v>0</v>
      </c>
      <c r="K88" s="129"/>
      <c r="M88" s="558">
        <f t="shared" si="4"/>
        <v>0</v>
      </c>
      <c r="N88" s="558"/>
    </row>
    <row r="89" spans="1:14" s="122" customFormat="1" ht="15" customHeight="1">
      <c r="A89" s="168"/>
      <c r="B89" s="143" t="s">
        <v>284</v>
      </c>
      <c r="C89" s="164" t="s">
        <v>274</v>
      </c>
      <c r="D89" s="165">
        <v>100</v>
      </c>
      <c r="E89" s="166">
        <v>115</v>
      </c>
      <c r="F89" s="167">
        <v>128</v>
      </c>
      <c r="G89" s="167">
        <v>128</v>
      </c>
      <c r="H89" s="167">
        <v>300</v>
      </c>
      <c r="I89" s="167">
        <v>315</v>
      </c>
      <c r="J89" s="128">
        <f t="shared" si="3"/>
        <v>315</v>
      </c>
      <c r="K89" s="129"/>
      <c r="M89" s="558">
        <f t="shared" si="4"/>
        <v>315</v>
      </c>
      <c r="N89" s="558"/>
    </row>
    <row r="90" spans="1:14" s="122" customFormat="1" ht="15" customHeight="1">
      <c r="A90" s="168"/>
      <c r="B90" s="143" t="s">
        <v>285</v>
      </c>
      <c r="C90" s="164" t="s">
        <v>274</v>
      </c>
      <c r="D90" s="165">
        <v>125</v>
      </c>
      <c r="E90" s="166">
        <v>130</v>
      </c>
      <c r="F90" s="167">
        <v>152</v>
      </c>
      <c r="G90" s="167">
        <v>152</v>
      </c>
      <c r="H90" s="167">
        <v>350</v>
      </c>
      <c r="I90" s="167">
        <v>368</v>
      </c>
      <c r="J90" s="128">
        <f t="shared" si="3"/>
        <v>368</v>
      </c>
      <c r="K90" s="129"/>
      <c r="M90" s="558">
        <f t="shared" si="4"/>
        <v>368</v>
      </c>
      <c r="N90" s="558"/>
    </row>
    <row r="91" spans="1:14" s="122" customFormat="1" ht="15" customHeight="1">
      <c r="A91" s="168"/>
      <c r="B91" s="143" t="s">
        <v>292</v>
      </c>
      <c r="C91" s="164" t="s">
        <v>274</v>
      </c>
      <c r="D91" s="165">
        <v>170</v>
      </c>
      <c r="E91" s="166">
        <v>195</v>
      </c>
      <c r="F91" s="167">
        <v>223</v>
      </c>
      <c r="G91" s="167">
        <v>223</v>
      </c>
      <c r="H91" s="167">
        <v>375</v>
      </c>
      <c r="I91" s="167">
        <v>394</v>
      </c>
      <c r="J91" s="128">
        <f t="shared" si="3"/>
        <v>394</v>
      </c>
      <c r="K91" s="129"/>
      <c r="M91" s="558">
        <f t="shared" si="4"/>
        <v>394</v>
      </c>
      <c r="N91" s="558"/>
    </row>
    <row r="92" spans="1:14" s="122" customFormat="1" ht="15" customHeight="1">
      <c r="A92" s="168"/>
      <c r="B92" s="143" t="s">
        <v>293</v>
      </c>
      <c r="C92" s="164" t="s">
        <v>274</v>
      </c>
      <c r="D92" s="165">
        <v>200</v>
      </c>
      <c r="E92" s="166"/>
      <c r="F92" s="167">
        <v>291</v>
      </c>
      <c r="G92" s="167">
        <v>291</v>
      </c>
      <c r="H92" s="167">
        <v>450</v>
      </c>
      <c r="I92" s="167">
        <v>473</v>
      </c>
      <c r="J92" s="128">
        <f t="shared" si="3"/>
        <v>473</v>
      </c>
      <c r="K92" s="129"/>
      <c r="M92" s="558">
        <f t="shared" si="4"/>
        <v>473</v>
      </c>
      <c r="N92" s="558"/>
    </row>
    <row r="93" spans="1:14" s="122" customFormat="1" ht="15" customHeight="1">
      <c r="A93" s="168"/>
      <c r="B93" s="143" t="s">
        <v>294</v>
      </c>
      <c r="C93" s="164" t="s">
        <v>274</v>
      </c>
      <c r="D93" s="165"/>
      <c r="E93" s="166">
        <v>375</v>
      </c>
      <c r="F93" s="167">
        <v>409</v>
      </c>
      <c r="G93" s="167">
        <v>409</v>
      </c>
      <c r="H93" s="167">
        <v>945</v>
      </c>
      <c r="I93" s="167">
        <v>992</v>
      </c>
      <c r="J93" s="128">
        <f t="shared" si="3"/>
        <v>992</v>
      </c>
      <c r="K93" s="129"/>
      <c r="M93" s="558">
        <f t="shared" si="4"/>
        <v>992</v>
      </c>
      <c r="N93" s="558"/>
    </row>
    <row r="94" spans="1:14" s="122" customFormat="1" ht="15" customHeight="1">
      <c r="A94" s="168"/>
      <c r="B94" s="143" t="s">
        <v>295</v>
      </c>
      <c r="C94" s="164" t="s">
        <v>274</v>
      </c>
      <c r="D94" s="165">
        <v>230</v>
      </c>
      <c r="E94" s="166">
        <v>475</v>
      </c>
      <c r="F94" s="167">
        <v>500</v>
      </c>
      <c r="G94" s="167">
        <v>500</v>
      </c>
      <c r="H94" s="167">
        <v>1045</v>
      </c>
      <c r="I94" s="167">
        <v>1097</v>
      </c>
      <c r="J94" s="128">
        <f t="shared" si="3"/>
        <v>1097</v>
      </c>
      <c r="K94" s="129"/>
      <c r="M94" s="558">
        <f t="shared" si="4"/>
        <v>1097</v>
      </c>
      <c r="N94" s="558"/>
    </row>
    <row r="95" spans="1:14" s="122" customFormat="1" ht="15" customHeight="1">
      <c r="A95" s="168"/>
      <c r="B95" s="143" t="s">
        <v>296</v>
      </c>
      <c r="C95" s="164" t="s">
        <v>274</v>
      </c>
      <c r="D95" s="165">
        <v>332</v>
      </c>
      <c r="E95" s="166">
        <v>500</v>
      </c>
      <c r="F95" s="167">
        <v>550</v>
      </c>
      <c r="G95" s="167">
        <v>550</v>
      </c>
      <c r="H95" s="167">
        <v>1500</v>
      </c>
      <c r="I95" s="167">
        <v>1575</v>
      </c>
      <c r="J95" s="128">
        <f t="shared" si="3"/>
        <v>1575</v>
      </c>
      <c r="K95" s="129"/>
      <c r="M95" s="558">
        <f t="shared" si="4"/>
        <v>1575</v>
      </c>
      <c r="N95" s="558"/>
    </row>
    <row r="96" spans="1:14" s="122" customFormat="1" ht="15" customHeight="1">
      <c r="A96" s="169" t="s">
        <v>297</v>
      </c>
      <c r="B96" s="157" t="s">
        <v>298</v>
      </c>
      <c r="C96" s="158"/>
      <c r="D96" s="159"/>
      <c r="E96" s="160"/>
      <c r="F96" s="161"/>
      <c r="G96" s="161"/>
      <c r="H96" s="161"/>
      <c r="I96" s="161"/>
      <c r="J96" s="128">
        <f t="shared" si="3"/>
        <v>0</v>
      </c>
      <c r="K96" s="129"/>
      <c r="M96" s="558">
        <f t="shared" si="4"/>
        <v>0</v>
      </c>
      <c r="N96" s="558"/>
    </row>
    <row r="97" spans="1:14" s="122" customFormat="1" ht="15" customHeight="1">
      <c r="A97" s="168"/>
      <c r="B97" s="143" t="s">
        <v>284</v>
      </c>
      <c r="C97" s="164" t="s">
        <v>274</v>
      </c>
      <c r="D97" s="165">
        <v>137</v>
      </c>
      <c r="E97" s="166">
        <v>210</v>
      </c>
      <c r="F97" s="167">
        <v>230</v>
      </c>
      <c r="G97" s="167">
        <v>230</v>
      </c>
      <c r="H97" s="167">
        <v>230</v>
      </c>
      <c r="I97" s="167">
        <v>242</v>
      </c>
      <c r="J97" s="128">
        <f t="shared" si="3"/>
        <v>242</v>
      </c>
      <c r="K97" s="129"/>
      <c r="M97" s="558">
        <f t="shared" si="4"/>
        <v>242</v>
      </c>
      <c r="N97" s="558"/>
    </row>
    <row r="98" spans="1:14" s="122" customFormat="1" ht="15" customHeight="1">
      <c r="A98" s="168"/>
      <c r="B98" s="143" t="s">
        <v>285</v>
      </c>
      <c r="C98" s="164" t="s">
        <v>274</v>
      </c>
      <c r="D98" s="165">
        <v>185</v>
      </c>
      <c r="E98" s="166">
        <v>325</v>
      </c>
      <c r="F98" s="167">
        <v>330</v>
      </c>
      <c r="G98" s="167">
        <v>330</v>
      </c>
      <c r="H98" s="167">
        <v>335</v>
      </c>
      <c r="I98" s="167">
        <v>352</v>
      </c>
      <c r="J98" s="128">
        <f t="shared" si="3"/>
        <v>352</v>
      </c>
      <c r="K98" s="129"/>
      <c r="M98" s="558">
        <f t="shared" si="4"/>
        <v>352</v>
      </c>
      <c r="N98" s="558"/>
    </row>
    <row r="99" spans="1:14" s="122" customFormat="1" ht="15" customHeight="1">
      <c r="A99" s="168"/>
      <c r="B99" s="143" t="s">
        <v>292</v>
      </c>
      <c r="C99" s="164" t="s">
        <v>274</v>
      </c>
      <c r="D99" s="165">
        <v>230</v>
      </c>
      <c r="E99" s="166">
        <v>400</v>
      </c>
      <c r="F99" s="167">
        <v>450</v>
      </c>
      <c r="G99" s="167">
        <v>450</v>
      </c>
      <c r="H99" s="167">
        <v>865</v>
      </c>
      <c r="I99" s="167">
        <v>908</v>
      </c>
      <c r="J99" s="128">
        <f t="shared" si="3"/>
        <v>908</v>
      </c>
      <c r="K99" s="129"/>
      <c r="M99" s="558">
        <f t="shared" si="4"/>
        <v>908</v>
      </c>
      <c r="N99" s="558"/>
    </row>
    <row r="100" spans="1:14" s="122" customFormat="1" ht="15" customHeight="1">
      <c r="A100" s="168"/>
      <c r="B100" s="143" t="s">
        <v>299</v>
      </c>
      <c r="C100" s="164" t="s">
        <v>274</v>
      </c>
      <c r="D100" s="165"/>
      <c r="E100" s="166"/>
      <c r="F100" s="167">
        <v>618</v>
      </c>
      <c r="G100" s="167">
        <v>618</v>
      </c>
      <c r="H100" s="167">
        <v>1240</v>
      </c>
      <c r="I100" s="167">
        <v>1302</v>
      </c>
      <c r="J100" s="128">
        <f t="shared" si="3"/>
        <v>1302</v>
      </c>
      <c r="K100" s="129"/>
      <c r="M100" s="558">
        <f t="shared" si="4"/>
        <v>1302</v>
      </c>
      <c r="N100" s="558"/>
    </row>
    <row r="101" spans="1:14" s="122" customFormat="1" ht="30">
      <c r="A101" s="168"/>
      <c r="B101" s="175" t="s">
        <v>300</v>
      </c>
      <c r="C101" s="171" t="s">
        <v>274</v>
      </c>
      <c r="D101" s="172"/>
      <c r="E101" s="173"/>
      <c r="F101" s="174">
        <v>1614</v>
      </c>
      <c r="G101" s="174">
        <v>1614</v>
      </c>
      <c r="H101" s="174">
        <v>2640</v>
      </c>
      <c r="I101" s="174">
        <v>2772</v>
      </c>
      <c r="J101" s="128">
        <f t="shared" si="3"/>
        <v>2772</v>
      </c>
      <c r="K101" s="129"/>
      <c r="M101" s="558">
        <f t="shared" si="4"/>
        <v>2772</v>
      </c>
      <c r="N101" s="558"/>
    </row>
    <row r="102" spans="1:14" s="122" customFormat="1" ht="30">
      <c r="A102" s="168"/>
      <c r="B102" s="175" t="s">
        <v>301</v>
      </c>
      <c r="C102" s="171" t="s">
        <v>274</v>
      </c>
      <c r="D102" s="172"/>
      <c r="E102" s="173"/>
      <c r="F102" s="174">
        <v>2044</v>
      </c>
      <c r="G102" s="174">
        <v>2044</v>
      </c>
      <c r="H102" s="174">
        <v>2950</v>
      </c>
      <c r="I102" s="174">
        <v>3098</v>
      </c>
      <c r="J102" s="128">
        <f t="shared" si="3"/>
        <v>3098</v>
      </c>
      <c r="K102" s="129"/>
      <c r="M102" s="558">
        <f t="shared" si="4"/>
        <v>3098</v>
      </c>
      <c r="N102" s="558"/>
    </row>
    <row r="103" spans="1:14" s="122" customFormat="1" ht="15" customHeight="1">
      <c r="A103" s="176">
        <v>15</v>
      </c>
      <c r="B103" s="177" t="s">
        <v>302</v>
      </c>
      <c r="C103" s="178"/>
      <c r="D103" s="179">
        <v>710</v>
      </c>
      <c r="E103" s="180"/>
      <c r="F103" s="162"/>
      <c r="G103" s="162"/>
      <c r="H103" s="161"/>
      <c r="I103" s="161"/>
      <c r="J103" s="128">
        <f t="shared" si="3"/>
        <v>0</v>
      </c>
      <c r="K103" s="129"/>
      <c r="M103" s="744">
        <v>5</v>
      </c>
      <c r="N103" s="558"/>
    </row>
    <row r="104" spans="1:14" s="122" customFormat="1" ht="15" customHeight="1">
      <c r="A104" s="142" t="s">
        <v>131</v>
      </c>
      <c r="B104" s="181" t="s">
        <v>303</v>
      </c>
      <c r="C104" s="144" t="s">
        <v>236</v>
      </c>
      <c r="D104" s="145">
        <v>14.5</v>
      </c>
      <c r="E104" s="146"/>
      <c r="F104" s="137">
        <v>30</v>
      </c>
      <c r="G104" s="137">
        <v>30</v>
      </c>
      <c r="H104" s="167">
        <v>48.825000000000003</v>
      </c>
      <c r="I104" s="167">
        <v>51</v>
      </c>
      <c r="J104" s="128">
        <f t="shared" si="3"/>
        <v>51</v>
      </c>
      <c r="K104" s="129"/>
      <c r="M104" s="558">
        <f>ROUND(H104*1.05,0)</f>
        <v>51</v>
      </c>
      <c r="N104" s="558"/>
    </row>
    <row r="105" spans="1:14" s="122" customFormat="1" ht="15" customHeight="1">
      <c r="A105" s="142" t="s">
        <v>134</v>
      </c>
      <c r="B105" s="181" t="s">
        <v>304</v>
      </c>
      <c r="C105" s="144" t="s">
        <v>236</v>
      </c>
      <c r="D105" s="145">
        <v>14.5</v>
      </c>
      <c r="E105" s="146"/>
      <c r="F105" s="137">
        <v>30</v>
      </c>
      <c r="G105" s="137">
        <v>30</v>
      </c>
      <c r="H105" s="167">
        <v>36.225000000000001</v>
      </c>
      <c r="I105" s="167">
        <v>38</v>
      </c>
      <c r="J105" s="128">
        <f t="shared" si="3"/>
        <v>38</v>
      </c>
      <c r="K105" s="129"/>
      <c r="M105" s="558">
        <f t="shared" ref="M105:M126" si="5">ROUND(H105*1.05,0)</f>
        <v>38</v>
      </c>
      <c r="N105" s="558"/>
    </row>
    <row r="106" spans="1:14" s="122" customFormat="1" ht="15" customHeight="1">
      <c r="A106" s="142" t="s">
        <v>155</v>
      </c>
      <c r="B106" s="181" t="s">
        <v>305</v>
      </c>
      <c r="C106" s="144" t="s">
        <v>236</v>
      </c>
      <c r="D106" s="145">
        <v>14.5</v>
      </c>
      <c r="E106" s="146">
        <v>35</v>
      </c>
      <c r="F106" s="137">
        <v>40</v>
      </c>
      <c r="G106" s="137">
        <v>40</v>
      </c>
      <c r="H106" s="167">
        <v>42.524999999999999</v>
      </c>
      <c r="I106" s="167">
        <v>45</v>
      </c>
      <c r="J106" s="128">
        <f t="shared" si="3"/>
        <v>45</v>
      </c>
      <c r="K106" s="129"/>
      <c r="M106" s="558">
        <f t="shared" si="5"/>
        <v>45</v>
      </c>
      <c r="N106" s="558"/>
    </row>
    <row r="107" spans="1:14" s="122" customFormat="1" ht="15" customHeight="1">
      <c r="A107" s="142" t="s">
        <v>157</v>
      </c>
      <c r="B107" s="181" t="s">
        <v>306</v>
      </c>
      <c r="C107" s="144" t="s">
        <v>236</v>
      </c>
      <c r="D107" s="145"/>
      <c r="E107" s="146"/>
      <c r="F107" s="137"/>
      <c r="G107" s="137"/>
      <c r="H107" s="167">
        <v>26.775000000000002</v>
      </c>
      <c r="I107" s="167">
        <v>28</v>
      </c>
      <c r="J107" s="128">
        <f t="shared" si="3"/>
        <v>28</v>
      </c>
      <c r="K107" s="129"/>
      <c r="M107" s="558">
        <f t="shared" si="5"/>
        <v>28</v>
      </c>
      <c r="N107" s="558"/>
    </row>
    <row r="108" spans="1:14" s="122" customFormat="1" ht="15" customHeight="1">
      <c r="A108" s="182" t="s">
        <v>177</v>
      </c>
      <c r="B108" s="181" t="s">
        <v>307</v>
      </c>
      <c r="C108" s="144" t="s">
        <v>236</v>
      </c>
      <c r="D108" s="145"/>
      <c r="E108" s="146"/>
      <c r="F108" s="137"/>
      <c r="G108" s="137"/>
      <c r="H108" s="167">
        <v>16.274999999999999</v>
      </c>
      <c r="I108" s="167">
        <v>17</v>
      </c>
      <c r="J108" s="128">
        <f t="shared" si="3"/>
        <v>17</v>
      </c>
      <c r="K108" s="129"/>
      <c r="M108" s="558">
        <f t="shared" si="5"/>
        <v>17</v>
      </c>
      <c r="N108" s="558"/>
    </row>
    <row r="109" spans="1:14" s="122" customFormat="1" ht="15" customHeight="1">
      <c r="A109" s="183" t="s">
        <v>179</v>
      </c>
      <c r="B109" s="177" t="s">
        <v>308</v>
      </c>
      <c r="C109" s="144"/>
      <c r="D109" s="145"/>
      <c r="E109" s="146"/>
      <c r="F109" s="137"/>
      <c r="G109" s="137"/>
      <c r="H109" s="167"/>
      <c r="I109" s="167">
        <v>0</v>
      </c>
      <c r="J109" s="128">
        <f t="shared" si="3"/>
        <v>0</v>
      </c>
      <c r="K109" s="129"/>
      <c r="M109" s="558">
        <f t="shared" si="5"/>
        <v>0</v>
      </c>
      <c r="N109" s="558"/>
    </row>
    <row r="110" spans="1:14" s="122" customFormat="1" ht="15" customHeight="1">
      <c r="A110" s="142" t="s">
        <v>309</v>
      </c>
      <c r="B110" s="181" t="s">
        <v>310</v>
      </c>
      <c r="C110" s="144" t="s">
        <v>236</v>
      </c>
      <c r="D110" s="145"/>
      <c r="E110" s="146"/>
      <c r="F110" s="137"/>
      <c r="G110" s="137"/>
      <c r="H110" s="167">
        <v>21</v>
      </c>
      <c r="I110" s="167">
        <v>22</v>
      </c>
      <c r="J110" s="128">
        <f t="shared" si="3"/>
        <v>22</v>
      </c>
      <c r="K110" s="129"/>
      <c r="M110" s="558">
        <f t="shared" si="5"/>
        <v>22</v>
      </c>
      <c r="N110" s="558"/>
    </row>
    <row r="111" spans="1:14" s="122" customFormat="1" ht="15" customHeight="1">
      <c r="A111" s="142" t="s">
        <v>311</v>
      </c>
      <c r="B111" s="181" t="s">
        <v>312</v>
      </c>
      <c r="C111" s="144" t="s">
        <v>236</v>
      </c>
      <c r="D111" s="145"/>
      <c r="E111" s="146"/>
      <c r="F111" s="137"/>
      <c r="G111" s="137"/>
      <c r="H111" s="167">
        <v>24</v>
      </c>
      <c r="I111" s="167">
        <v>25</v>
      </c>
      <c r="J111" s="128">
        <f t="shared" si="3"/>
        <v>25</v>
      </c>
      <c r="K111" s="129"/>
      <c r="M111" s="558">
        <f t="shared" si="5"/>
        <v>25</v>
      </c>
      <c r="N111" s="558"/>
    </row>
    <row r="112" spans="1:14" s="122" customFormat="1" ht="15" customHeight="1">
      <c r="A112" s="142" t="s">
        <v>313</v>
      </c>
      <c r="B112" s="181" t="s">
        <v>314</v>
      </c>
      <c r="C112" s="144" t="s">
        <v>236</v>
      </c>
      <c r="D112" s="145"/>
      <c r="E112" s="146"/>
      <c r="F112" s="137"/>
      <c r="G112" s="137"/>
      <c r="H112" s="167">
        <v>18</v>
      </c>
      <c r="I112" s="167">
        <v>19</v>
      </c>
      <c r="J112" s="128">
        <f t="shared" si="3"/>
        <v>19</v>
      </c>
      <c r="K112" s="129"/>
      <c r="M112" s="558">
        <f t="shared" si="5"/>
        <v>19</v>
      </c>
      <c r="N112" s="558"/>
    </row>
    <row r="113" spans="1:14" s="122" customFormat="1" ht="15" customHeight="1">
      <c r="A113" s="142" t="s">
        <v>315</v>
      </c>
      <c r="B113" s="181" t="s">
        <v>316</v>
      </c>
      <c r="C113" s="144" t="s">
        <v>236</v>
      </c>
      <c r="D113" s="145"/>
      <c r="E113" s="146"/>
      <c r="F113" s="137"/>
      <c r="G113" s="137"/>
      <c r="H113" s="167">
        <v>20</v>
      </c>
      <c r="I113" s="167">
        <v>21</v>
      </c>
      <c r="J113" s="128">
        <f t="shared" si="3"/>
        <v>21</v>
      </c>
      <c r="K113" s="129"/>
      <c r="M113" s="558">
        <f t="shared" si="5"/>
        <v>21</v>
      </c>
      <c r="N113" s="558"/>
    </row>
    <row r="114" spans="1:14" s="122" customFormat="1" ht="15" customHeight="1">
      <c r="A114" s="142" t="s">
        <v>317</v>
      </c>
      <c r="B114" s="181" t="s">
        <v>318</v>
      </c>
      <c r="C114" s="144" t="s">
        <v>236</v>
      </c>
      <c r="D114" s="145"/>
      <c r="E114" s="146"/>
      <c r="F114" s="137"/>
      <c r="G114" s="137"/>
      <c r="H114" s="167">
        <v>22</v>
      </c>
      <c r="I114" s="167">
        <v>24</v>
      </c>
      <c r="J114" s="128">
        <f t="shared" si="3"/>
        <v>24</v>
      </c>
      <c r="K114" s="129"/>
      <c r="M114" s="558">
        <f t="shared" si="5"/>
        <v>23</v>
      </c>
      <c r="N114" s="558"/>
    </row>
    <row r="115" spans="1:14" s="122" customFormat="1" ht="15" customHeight="1">
      <c r="A115" s="142" t="s">
        <v>319</v>
      </c>
      <c r="B115" s="181" t="s">
        <v>320</v>
      </c>
      <c r="C115" s="144" t="s">
        <v>236</v>
      </c>
      <c r="D115" s="145"/>
      <c r="E115" s="146"/>
      <c r="F115" s="137"/>
      <c r="G115" s="137"/>
      <c r="H115" s="167">
        <v>24</v>
      </c>
      <c r="I115" s="167">
        <v>26</v>
      </c>
      <c r="J115" s="128">
        <f t="shared" si="3"/>
        <v>26</v>
      </c>
      <c r="K115" s="129"/>
      <c r="M115" s="558">
        <f t="shared" si="5"/>
        <v>25</v>
      </c>
      <c r="N115" s="558"/>
    </row>
    <row r="116" spans="1:14" s="122" customFormat="1" ht="15" customHeight="1">
      <c r="A116" s="142" t="s">
        <v>321</v>
      </c>
      <c r="B116" s="181" t="s">
        <v>322</v>
      </c>
      <c r="C116" s="144" t="s">
        <v>236</v>
      </c>
      <c r="D116" s="145"/>
      <c r="E116" s="146"/>
      <c r="F116" s="137"/>
      <c r="G116" s="137"/>
      <c r="H116" s="167">
        <v>18</v>
      </c>
      <c r="I116" s="167">
        <v>20</v>
      </c>
      <c r="J116" s="128">
        <f t="shared" si="3"/>
        <v>20</v>
      </c>
      <c r="K116" s="129"/>
      <c r="M116" s="558">
        <f t="shared" si="5"/>
        <v>19</v>
      </c>
      <c r="N116" s="558"/>
    </row>
    <row r="117" spans="1:14" s="122" customFormat="1" ht="15" customHeight="1">
      <c r="A117" s="142" t="s">
        <v>323</v>
      </c>
      <c r="B117" s="181" t="s">
        <v>324</v>
      </c>
      <c r="C117" s="144" t="s">
        <v>236</v>
      </c>
      <c r="D117" s="145"/>
      <c r="E117" s="146"/>
      <c r="F117" s="137"/>
      <c r="G117" s="137"/>
      <c r="H117" s="167">
        <v>20</v>
      </c>
      <c r="I117" s="167">
        <v>22</v>
      </c>
      <c r="J117" s="128">
        <f t="shared" si="3"/>
        <v>22</v>
      </c>
      <c r="K117" s="129"/>
      <c r="M117" s="558">
        <f t="shared" si="5"/>
        <v>21</v>
      </c>
      <c r="N117" s="558"/>
    </row>
    <row r="118" spans="1:14" s="122" customFormat="1" ht="15" customHeight="1">
      <c r="A118" s="142" t="s">
        <v>325</v>
      </c>
      <c r="B118" s="181" t="s">
        <v>326</v>
      </c>
      <c r="C118" s="144" t="s">
        <v>236</v>
      </c>
      <c r="D118" s="145">
        <v>11.5</v>
      </c>
      <c r="E118" s="146">
        <v>25</v>
      </c>
      <c r="F118" s="137">
        <v>30</v>
      </c>
      <c r="G118" s="137">
        <v>30</v>
      </c>
      <c r="H118" s="167">
        <v>10</v>
      </c>
      <c r="I118" s="167">
        <v>13</v>
      </c>
      <c r="J118" s="128">
        <f t="shared" si="3"/>
        <v>13</v>
      </c>
      <c r="K118" s="129"/>
      <c r="M118" s="558">
        <f t="shared" si="5"/>
        <v>11</v>
      </c>
      <c r="N118" s="558"/>
    </row>
    <row r="119" spans="1:14" s="122" customFormat="1" ht="15" customHeight="1">
      <c r="A119" s="184" t="s">
        <v>327</v>
      </c>
      <c r="B119" s="181" t="s">
        <v>328</v>
      </c>
      <c r="C119" s="144" t="s">
        <v>236</v>
      </c>
      <c r="D119" s="145">
        <v>11.5</v>
      </c>
      <c r="E119" s="146">
        <v>25</v>
      </c>
      <c r="F119" s="137">
        <v>30</v>
      </c>
      <c r="G119" s="137">
        <v>30</v>
      </c>
      <c r="H119" s="167">
        <v>18</v>
      </c>
      <c r="I119" s="167">
        <v>20</v>
      </c>
      <c r="J119" s="128">
        <f t="shared" si="3"/>
        <v>20</v>
      </c>
      <c r="K119" s="129"/>
      <c r="M119" s="558">
        <f t="shared" si="5"/>
        <v>19</v>
      </c>
      <c r="N119" s="558"/>
    </row>
    <row r="120" spans="1:14" s="122" customFormat="1" ht="35.25" customHeight="1">
      <c r="A120" s="142" t="s">
        <v>329</v>
      </c>
      <c r="B120" s="247" t="s">
        <v>330</v>
      </c>
      <c r="C120" s="144" t="s">
        <v>236</v>
      </c>
      <c r="D120" s="145">
        <v>11.5</v>
      </c>
      <c r="E120" s="146">
        <v>25</v>
      </c>
      <c r="F120" s="137">
        <v>30</v>
      </c>
      <c r="G120" s="137">
        <v>30</v>
      </c>
      <c r="H120" s="167">
        <v>24</v>
      </c>
      <c r="I120" s="167">
        <v>26</v>
      </c>
      <c r="J120" s="128">
        <f t="shared" si="3"/>
        <v>26</v>
      </c>
      <c r="K120" s="129"/>
      <c r="M120" s="558">
        <f t="shared" si="5"/>
        <v>25</v>
      </c>
      <c r="N120" s="558"/>
    </row>
    <row r="121" spans="1:14" s="122" customFormat="1" ht="15" customHeight="1">
      <c r="A121" s="142" t="s">
        <v>331</v>
      </c>
      <c r="B121" s="181" t="s">
        <v>332</v>
      </c>
      <c r="C121" s="144" t="s">
        <v>236</v>
      </c>
      <c r="D121" s="145">
        <v>11.5</v>
      </c>
      <c r="E121" s="146">
        <v>25</v>
      </c>
      <c r="F121" s="137">
        <v>30</v>
      </c>
      <c r="G121" s="137">
        <v>30</v>
      </c>
      <c r="H121" s="167">
        <v>27</v>
      </c>
      <c r="I121" s="167">
        <v>29</v>
      </c>
      <c r="J121" s="128">
        <f t="shared" si="3"/>
        <v>29</v>
      </c>
      <c r="K121" s="129"/>
      <c r="M121" s="558">
        <f t="shared" si="5"/>
        <v>28</v>
      </c>
      <c r="N121" s="558"/>
    </row>
    <row r="122" spans="1:14" s="122" customFormat="1" ht="15" customHeight="1">
      <c r="A122" s="176">
        <v>16</v>
      </c>
      <c r="B122" s="177" t="s">
        <v>333</v>
      </c>
      <c r="C122" s="178"/>
      <c r="D122" s="179"/>
      <c r="E122" s="180"/>
      <c r="F122" s="162"/>
      <c r="G122" s="162"/>
      <c r="H122" s="167"/>
      <c r="I122" s="167">
        <v>0</v>
      </c>
      <c r="J122" s="128">
        <f t="shared" si="3"/>
        <v>0</v>
      </c>
      <c r="K122" s="129"/>
      <c r="M122" s="558">
        <f t="shared" si="5"/>
        <v>0</v>
      </c>
      <c r="N122" s="558"/>
    </row>
    <row r="123" spans="1:14" s="122" customFormat="1" ht="15" customHeight="1">
      <c r="A123" s="142" t="s">
        <v>131</v>
      </c>
      <c r="B123" s="185" t="s">
        <v>334</v>
      </c>
      <c r="C123" s="144" t="s">
        <v>236</v>
      </c>
      <c r="D123" s="145">
        <v>100</v>
      </c>
      <c r="E123" s="146">
        <v>160</v>
      </c>
      <c r="F123" s="137">
        <v>165</v>
      </c>
      <c r="G123" s="137">
        <v>170</v>
      </c>
      <c r="H123" s="167">
        <v>263.02500000000003</v>
      </c>
      <c r="I123" s="167">
        <v>276</v>
      </c>
      <c r="J123" s="128">
        <f t="shared" si="3"/>
        <v>276</v>
      </c>
      <c r="K123" s="129"/>
      <c r="M123" s="558">
        <f t="shared" si="5"/>
        <v>276</v>
      </c>
      <c r="N123" s="558"/>
    </row>
    <row r="124" spans="1:14" s="122" customFormat="1" ht="15" customHeight="1">
      <c r="A124" s="142" t="s">
        <v>134</v>
      </c>
      <c r="B124" s="185" t="s">
        <v>335</v>
      </c>
      <c r="C124" s="144" t="s">
        <v>236</v>
      </c>
      <c r="D124" s="145">
        <v>80</v>
      </c>
      <c r="E124" s="146">
        <v>130</v>
      </c>
      <c r="F124" s="137">
        <v>135</v>
      </c>
      <c r="G124" s="137">
        <v>140</v>
      </c>
      <c r="H124" s="167">
        <v>184.27500000000001</v>
      </c>
      <c r="I124" s="167">
        <v>193</v>
      </c>
      <c r="J124" s="128">
        <f t="shared" si="3"/>
        <v>193</v>
      </c>
      <c r="K124" s="129"/>
      <c r="M124" s="558">
        <f t="shared" si="5"/>
        <v>193</v>
      </c>
      <c r="N124" s="558"/>
    </row>
    <row r="125" spans="1:14" s="122" customFormat="1" ht="15" customHeight="1">
      <c r="A125" s="142" t="s">
        <v>155</v>
      </c>
      <c r="B125" s="185" t="s">
        <v>336</v>
      </c>
      <c r="C125" s="144" t="s">
        <v>236</v>
      </c>
      <c r="D125" s="145">
        <v>60</v>
      </c>
      <c r="E125" s="146">
        <v>100</v>
      </c>
      <c r="F125" s="137">
        <v>105</v>
      </c>
      <c r="G125" s="137">
        <v>110</v>
      </c>
      <c r="H125" s="167">
        <v>158.02500000000001</v>
      </c>
      <c r="I125" s="167">
        <v>166</v>
      </c>
      <c r="J125" s="128">
        <f t="shared" si="3"/>
        <v>166</v>
      </c>
      <c r="K125" s="129"/>
      <c r="M125" s="558">
        <f t="shared" si="5"/>
        <v>166</v>
      </c>
      <c r="N125" s="558"/>
    </row>
    <row r="126" spans="1:14" s="122" customFormat="1" ht="15" customHeight="1">
      <c r="A126" s="142" t="s">
        <v>157</v>
      </c>
      <c r="B126" s="185" t="s">
        <v>337</v>
      </c>
      <c r="C126" s="144" t="s">
        <v>236</v>
      </c>
      <c r="D126" s="145">
        <v>35</v>
      </c>
      <c r="E126" s="146">
        <v>80</v>
      </c>
      <c r="F126" s="137">
        <v>85</v>
      </c>
      <c r="G126" s="137">
        <v>90</v>
      </c>
      <c r="H126" s="167">
        <v>131.77500000000001</v>
      </c>
      <c r="I126" s="167">
        <v>138</v>
      </c>
      <c r="J126" s="128">
        <f t="shared" si="3"/>
        <v>138</v>
      </c>
      <c r="K126" s="129"/>
      <c r="M126" s="558">
        <f t="shared" si="5"/>
        <v>138</v>
      </c>
      <c r="N126" s="558"/>
    </row>
    <row r="127" spans="1:14" s="122" customFormat="1" ht="15" customHeight="1">
      <c r="A127" s="142" t="s">
        <v>177</v>
      </c>
      <c r="B127" s="185" t="s">
        <v>338</v>
      </c>
      <c r="C127" s="144" t="s">
        <v>236</v>
      </c>
      <c r="D127" s="145">
        <v>30</v>
      </c>
      <c r="E127" s="146">
        <v>70</v>
      </c>
      <c r="F127" s="137">
        <v>73</v>
      </c>
      <c r="G127" s="137">
        <v>75</v>
      </c>
      <c r="H127" s="167">
        <v>84.525000000000006</v>
      </c>
      <c r="I127" s="167">
        <v>89</v>
      </c>
      <c r="J127" s="128">
        <f t="shared" si="3"/>
        <v>89</v>
      </c>
      <c r="K127" s="129"/>
      <c r="M127" s="558">
        <f>ROUND(H127*1.05,0)</f>
        <v>89</v>
      </c>
      <c r="N127" s="558"/>
    </row>
    <row r="128" spans="1:14" s="122" customFormat="1" ht="38.25">
      <c r="A128" s="186">
        <v>17</v>
      </c>
      <c r="B128" s="187" t="s">
        <v>339</v>
      </c>
      <c r="C128" s="188"/>
      <c r="D128" s="189"/>
      <c r="E128" s="180"/>
      <c r="F128" s="162"/>
      <c r="G128" s="162"/>
      <c r="H128" s="161"/>
      <c r="I128" s="161"/>
      <c r="J128" s="128">
        <f t="shared" si="3"/>
        <v>0</v>
      </c>
      <c r="K128" s="129"/>
      <c r="N128" s="558"/>
    </row>
    <row r="129" spans="1:14" s="122" customFormat="1" ht="24">
      <c r="A129" s="142" t="s">
        <v>131</v>
      </c>
      <c r="B129" s="190" t="s">
        <v>340</v>
      </c>
      <c r="C129" s="191" t="s">
        <v>341</v>
      </c>
      <c r="D129" s="192"/>
      <c r="E129" s="146">
        <f>133.93*1.05</f>
        <v>140.62650000000002</v>
      </c>
      <c r="F129" s="137">
        <v>150</v>
      </c>
      <c r="G129" s="137">
        <v>160</v>
      </c>
      <c r="H129" s="167">
        <v>200</v>
      </c>
      <c r="I129" s="167">
        <v>200</v>
      </c>
      <c r="J129" s="128">
        <f t="shared" si="3"/>
        <v>200</v>
      </c>
      <c r="K129" s="129"/>
      <c r="N129" s="558"/>
    </row>
    <row r="130" spans="1:14" s="122" customFormat="1" ht="24">
      <c r="A130" s="142" t="s">
        <v>134</v>
      </c>
      <c r="B130" s="190" t="s">
        <v>342</v>
      </c>
      <c r="C130" s="191" t="s">
        <v>341</v>
      </c>
      <c r="D130" s="192"/>
      <c r="E130" s="146">
        <f>187.5*1.05</f>
        <v>196.875</v>
      </c>
      <c r="F130" s="137">
        <v>210</v>
      </c>
      <c r="G130" s="137">
        <v>225</v>
      </c>
      <c r="H130" s="167">
        <v>275</v>
      </c>
      <c r="I130" s="167">
        <v>275</v>
      </c>
      <c r="J130" s="128">
        <f t="shared" si="3"/>
        <v>275</v>
      </c>
      <c r="K130" s="129"/>
      <c r="N130" s="558"/>
    </row>
    <row r="131" spans="1:14" s="122" customFormat="1" ht="15" customHeight="1">
      <c r="A131" s="176">
        <v>18</v>
      </c>
      <c r="B131" s="187" t="s">
        <v>343</v>
      </c>
      <c r="C131" s="191"/>
      <c r="D131" s="192"/>
      <c r="E131" s="146"/>
      <c r="F131" s="137"/>
      <c r="G131" s="137"/>
      <c r="H131" s="167"/>
      <c r="I131" s="167"/>
      <c r="J131" s="128">
        <f t="shared" si="3"/>
        <v>0</v>
      </c>
      <c r="K131" s="129"/>
      <c r="N131" s="558"/>
    </row>
    <row r="132" spans="1:14" s="122" customFormat="1" ht="24">
      <c r="A132" s="142" t="s">
        <v>131</v>
      </c>
      <c r="B132" s="190" t="s">
        <v>340</v>
      </c>
      <c r="C132" s="191" t="s">
        <v>341</v>
      </c>
      <c r="D132" s="192"/>
      <c r="E132" s="146">
        <f>152.58*1.05</f>
        <v>160.20900000000003</v>
      </c>
      <c r="F132" s="137">
        <v>170</v>
      </c>
      <c r="G132" s="137">
        <v>180</v>
      </c>
      <c r="H132" s="167">
        <v>225</v>
      </c>
      <c r="I132" s="167">
        <v>225</v>
      </c>
      <c r="J132" s="128">
        <f t="shared" si="3"/>
        <v>225</v>
      </c>
      <c r="K132" s="129"/>
      <c r="N132" s="558"/>
    </row>
    <row r="133" spans="1:14" s="122" customFormat="1" ht="24">
      <c r="A133" s="193" t="s">
        <v>134</v>
      </c>
      <c r="B133" s="194" t="s">
        <v>342</v>
      </c>
      <c r="C133" s="195" t="s">
        <v>341</v>
      </c>
      <c r="D133" s="196"/>
      <c r="E133" s="197">
        <f>206.25*1.05</f>
        <v>216.5625</v>
      </c>
      <c r="F133" s="198">
        <v>236</v>
      </c>
      <c r="G133" s="198">
        <v>240</v>
      </c>
      <c r="H133" s="167">
        <v>300</v>
      </c>
      <c r="I133" s="167">
        <v>300</v>
      </c>
      <c r="J133" s="128">
        <f t="shared" si="3"/>
        <v>300</v>
      </c>
      <c r="K133" s="129"/>
      <c r="N133" s="558"/>
    </row>
    <row r="134" spans="1:14" s="122" customFormat="1" ht="15" customHeight="1">
      <c r="A134" s="176">
        <v>19</v>
      </c>
      <c r="B134" s="199" t="s">
        <v>344</v>
      </c>
      <c r="C134" s="195"/>
      <c r="D134" s="192"/>
      <c r="E134" s="146"/>
      <c r="F134" s="146"/>
      <c r="G134" s="146"/>
      <c r="H134" s="167"/>
      <c r="I134" s="167"/>
      <c r="J134" s="128">
        <f t="shared" ref="J134:J160" si="6">I134</f>
        <v>0</v>
      </c>
      <c r="K134" s="129"/>
      <c r="N134" s="558"/>
    </row>
    <row r="135" spans="1:14" s="122" customFormat="1" ht="72">
      <c r="A135" s="200" t="s">
        <v>131</v>
      </c>
      <c r="B135" s="190" t="s">
        <v>2070</v>
      </c>
      <c r="C135" s="195" t="s">
        <v>341</v>
      </c>
      <c r="D135" s="192"/>
      <c r="E135" s="146"/>
      <c r="F135" s="146"/>
      <c r="G135" s="146">
        <v>425</v>
      </c>
      <c r="H135" s="174">
        <v>510</v>
      </c>
      <c r="I135" s="174">
        <v>510</v>
      </c>
      <c r="J135" s="128">
        <f t="shared" si="6"/>
        <v>510</v>
      </c>
      <c r="K135" s="574"/>
      <c r="M135" s="743"/>
      <c r="N135" s="558"/>
    </row>
    <row r="136" spans="1:14" s="122" customFormat="1" ht="72">
      <c r="A136" s="200" t="s">
        <v>134</v>
      </c>
      <c r="B136" s="190" t="s">
        <v>2071</v>
      </c>
      <c r="C136" s="195" t="s">
        <v>341</v>
      </c>
      <c r="D136" s="192"/>
      <c r="E136" s="146"/>
      <c r="F136" s="146"/>
      <c r="G136" s="146">
        <v>425</v>
      </c>
      <c r="H136" s="174">
        <v>535</v>
      </c>
      <c r="I136" s="174">
        <v>535</v>
      </c>
      <c r="J136" s="128">
        <f t="shared" si="6"/>
        <v>535</v>
      </c>
      <c r="K136" s="129"/>
      <c r="M136" s="743"/>
      <c r="N136" s="558"/>
    </row>
    <row r="137" spans="1:14" s="122" customFormat="1" ht="72">
      <c r="A137" s="200" t="s">
        <v>155</v>
      </c>
      <c r="B137" s="190" t="s">
        <v>2072</v>
      </c>
      <c r="C137" s="191" t="s">
        <v>341</v>
      </c>
      <c r="D137" s="192"/>
      <c r="E137" s="146"/>
      <c r="F137" s="146"/>
      <c r="G137" s="146">
        <v>450</v>
      </c>
      <c r="H137" s="174">
        <v>430</v>
      </c>
      <c r="I137" s="174">
        <v>430</v>
      </c>
      <c r="J137" s="128">
        <f t="shared" si="6"/>
        <v>430</v>
      </c>
      <c r="K137" s="129"/>
      <c r="M137" s="743"/>
      <c r="N137" s="558"/>
    </row>
    <row r="138" spans="1:14" s="122" customFormat="1" ht="72">
      <c r="A138" s="200" t="s">
        <v>157</v>
      </c>
      <c r="B138" s="190" t="s">
        <v>2073</v>
      </c>
      <c r="C138" s="191" t="s">
        <v>341</v>
      </c>
      <c r="D138" s="192"/>
      <c r="E138" s="146"/>
      <c r="F138" s="146"/>
      <c r="G138" s="146">
        <v>425</v>
      </c>
      <c r="H138" s="174">
        <v>485</v>
      </c>
      <c r="I138" s="174">
        <v>485</v>
      </c>
      <c r="J138" s="128">
        <f t="shared" si="6"/>
        <v>485</v>
      </c>
      <c r="K138" s="129"/>
      <c r="M138" s="743"/>
      <c r="N138" s="558"/>
    </row>
    <row r="139" spans="1:14" s="122" customFormat="1" ht="72">
      <c r="A139" s="201" t="s">
        <v>177</v>
      </c>
      <c r="B139" s="190" t="s">
        <v>2074</v>
      </c>
      <c r="C139" s="195" t="s">
        <v>341</v>
      </c>
      <c r="D139" s="192"/>
      <c r="E139" s="146"/>
      <c r="F139" s="146"/>
      <c r="G139" s="146">
        <v>425</v>
      </c>
      <c r="H139" s="174">
        <v>510</v>
      </c>
      <c r="I139" s="174">
        <v>510</v>
      </c>
      <c r="J139" s="128">
        <f t="shared" si="6"/>
        <v>510</v>
      </c>
      <c r="K139" s="129"/>
      <c r="M139" s="743"/>
      <c r="N139" s="558"/>
    </row>
    <row r="140" spans="1:14" s="122" customFormat="1" ht="72">
      <c r="A140" s="200" t="s">
        <v>179</v>
      </c>
      <c r="B140" s="190" t="s">
        <v>2075</v>
      </c>
      <c r="C140" s="191" t="s">
        <v>341</v>
      </c>
      <c r="D140" s="192"/>
      <c r="E140" s="146"/>
      <c r="F140" s="146"/>
      <c r="G140" s="146">
        <v>500</v>
      </c>
      <c r="H140" s="174">
        <v>585</v>
      </c>
      <c r="I140" s="174">
        <v>585</v>
      </c>
      <c r="J140" s="128">
        <f t="shared" si="6"/>
        <v>585</v>
      </c>
      <c r="K140" s="129"/>
      <c r="M140" s="743"/>
      <c r="N140" s="558"/>
    </row>
    <row r="141" spans="1:14" s="122" customFormat="1" ht="60">
      <c r="A141" s="200" t="s">
        <v>325</v>
      </c>
      <c r="B141" s="202" t="s">
        <v>2078</v>
      </c>
      <c r="C141" s="191" t="s">
        <v>341</v>
      </c>
      <c r="D141" s="192"/>
      <c r="E141" s="146"/>
      <c r="F141" s="146"/>
      <c r="G141" s="146">
        <v>500</v>
      </c>
      <c r="H141" s="174">
        <v>535</v>
      </c>
      <c r="I141" s="174">
        <v>535</v>
      </c>
      <c r="J141" s="128">
        <f t="shared" si="6"/>
        <v>535</v>
      </c>
      <c r="K141" s="129"/>
      <c r="M141" s="743"/>
      <c r="N141" s="558"/>
    </row>
    <row r="142" spans="1:14" s="122" customFormat="1" ht="49.5" customHeight="1">
      <c r="A142" s="200" t="s">
        <v>327</v>
      </c>
      <c r="B142" s="203" t="s">
        <v>2076</v>
      </c>
      <c r="C142" s="191" t="s">
        <v>341</v>
      </c>
      <c r="D142" s="192"/>
      <c r="E142" s="146"/>
      <c r="F142" s="146"/>
      <c r="G142" s="146">
        <v>550</v>
      </c>
      <c r="H142" s="174">
        <v>665</v>
      </c>
      <c r="I142" s="174">
        <v>665</v>
      </c>
      <c r="J142" s="128">
        <f t="shared" si="6"/>
        <v>665</v>
      </c>
      <c r="K142" s="129"/>
      <c r="M142" s="743"/>
      <c r="N142" s="558"/>
    </row>
    <row r="143" spans="1:14" s="122" customFormat="1" ht="37.5" customHeight="1">
      <c r="A143" s="200" t="s">
        <v>329</v>
      </c>
      <c r="B143" s="202" t="s">
        <v>2077</v>
      </c>
      <c r="C143" s="191" t="s">
        <v>341</v>
      </c>
      <c r="D143" s="192"/>
      <c r="E143" s="146"/>
      <c r="F143" s="146"/>
      <c r="G143" s="146">
        <v>300</v>
      </c>
      <c r="H143" s="174">
        <v>370</v>
      </c>
      <c r="I143" s="174">
        <v>370</v>
      </c>
      <c r="J143" s="128">
        <f t="shared" si="6"/>
        <v>370</v>
      </c>
      <c r="K143" s="129"/>
      <c r="M143" s="743"/>
      <c r="N143" s="558"/>
    </row>
    <row r="144" spans="1:14" s="122" customFormat="1" ht="15" customHeight="1">
      <c r="A144" s="176">
        <v>19</v>
      </c>
      <c r="B144" s="204" t="s">
        <v>345</v>
      </c>
      <c r="C144" s="191"/>
      <c r="D144" s="192"/>
      <c r="E144" s="146"/>
      <c r="F144" s="146"/>
      <c r="G144" s="146"/>
      <c r="H144" s="167"/>
      <c r="I144" s="167"/>
      <c r="J144" s="128">
        <f t="shared" si="6"/>
        <v>0</v>
      </c>
      <c r="K144" s="129"/>
      <c r="N144" s="558"/>
    </row>
    <row r="145" spans="1:14" s="122" customFormat="1" ht="60">
      <c r="A145" s="200" t="s">
        <v>131</v>
      </c>
      <c r="B145" s="202" t="s">
        <v>346</v>
      </c>
      <c r="C145" s="191" t="s">
        <v>341</v>
      </c>
      <c r="D145" s="192"/>
      <c r="E145" s="146"/>
      <c r="F145" s="146"/>
      <c r="G145" s="146">
        <v>430</v>
      </c>
      <c r="H145" s="153">
        <v>450</v>
      </c>
      <c r="I145" s="153">
        <v>450</v>
      </c>
      <c r="J145" s="128">
        <f t="shared" si="6"/>
        <v>450</v>
      </c>
      <c r="K145" s="129"/>
      <c r="N145" s="558"/>
    </row>
    <row r="146" spans="1:14" s="122" customFormat="1" ht="60">
      <c r="A146" s="200" t="s">
        <v>134</v>
      </c>
      <c r="B146" s="202" t="s">
        <v>347</v>
      </c>
      <c r="C146" s="191" t="s">
        <v>341</v>
      </c>
      <c r="D146" s="192"/>
      <c r="E146" s="146"/>
      <c r="F146" s="146"/>
      <c r="G146" s="146">
        <v>430</v>
      </c>
      <c r="H146" s="153">
        <v>450</v>
      </c>
      <c r="I146" s="153">
        <v>450</v>
      </c>
      <c r="J146" s="128">
        <f t="shared" si="6"/>
        <v>450</v>
      </c>
      <c r="K146" s="129"/>
      <c r="N146" s="558"/>
    </row>
    <row r="147" spans="1:14" s="122" customFormat="1" ht="48">
      <c r="A147" s="200" t="s">
        <v>155</v>
      </c>
      <c r="B147" s="202" t="s">
        <v>348</v>
      </c>
      <c r="C147" s="191" t="s">
        <v>341</v>
      </c>
      <c r="D147" s="192"/>
      <c r="E147" s="146"/>
      <c r="F147" s="146"/>
      <c r="G147" s="146">
        <v>405</v>
      </c>
      <c r="H147" s="153">
        <v>425</v>
      </c>
      <c r="I147" s="153">
        <v>425</v>
      </c>
      <c r="J147" s="128">
        <f t="shared" si="6"/>
        <v>425</v>
      </c>
      <c r="K147" s="129"/>
      <c r="N147" s="558"/>
    </row>
    <row r="148" spans="1:14" s="122" customFormat="1" ht="60">
      <c r="A148" s="200" t="s">
        <v>157</v>
      </c>
      <c r="B148" s="202" t="s">
        <v>349</v>
      </c>
      <c r="C148" s="191" t="s">
        <v>341</v>
      </c>
      <c r="D148" s="192"/>
      <c r="E148" s="146"/>
      <c r="F148" s="146"/>
      <c r="G148" s="146">
        <v>500</v>
      </c>
      <c r="H148" s="153">
        <v>525</v>
      </c>
      <c r="I148" s="153">
        <v>525</v>
      </c>
      <c r="J148" s="128">
        <f t="shared" si="6"/>
        <v>525</v>
      </c>
      <c r="K148" s="129"/>
      <c r="N148" s="558"/>
    </row>
    <row r="149" spans="1:14" s="122" customFormat="1" ht="15" customHeight="1">
      <c r="A149" s="176">
        <v>20</v>
      </c>
      <c r="B149" s="199" t="s">
        <v>350</v>
      </c>
      <c r="C149" s="191"/>
      <c r="D149" s="192"/>
      <c r="E149" s="146"/>
      <c r="F149" s="146"/>
      <c r="G149" s="146"/>
      <c r="H149" s="167"/>
      <c r="I149" s="167"/>
      <c r="J149" s="128">
        <f t="shared" si="6"/>
        <v>0</v>
      </c>
      <c r="K149" s="129"/>
      <c r="M149" s="744">
        <v>10</v>
      </c>
      <c r="N149" s="558"/>
    </row>
    <row r="150" spans="1:14" s="122" customFormat="1" ht="15" customHeight="1">
      <c r="A150" s="142" t="s">
        <v>131</v>
      </c>
      <c r="B150" s="190" t="s">
        <v>351</v>
      </c>
      <c r="C150" s="191" t="s">
        <v>352</v>
      </c>
      <c r="D150" s="192"/>
      <c r="E150" s="146"/>
      <c r="F150" s="146"/>
      <c r="G150" s="146">
        <v>53</v>
      </c>
      <c r="H150" s="137">
        <v>135</v>
      </c>
      <c r="I150" s="137">
        <v>149</v>
      </c>
      <c r="J150" s="128">
        <f t="shared" si="6"/>
        <v>149</v>
      </c>
      <c r="K150" s="129"/>
      <c r="M150" s="678">
        <f>ROUND(H150*1.1,0)</f>
        <v>149</v>
      </c>
      <c r="N150" s="558"/>
    </row>
    <row r="151" spans="1:14" s="122" customFormat="1" ht="15" customHeight="1">
      <c r="A151" s="142" t="s">
        <v>134</v>
      </c>
      <c r="B151" s="190" t="s">
        <v>353</v>
      </c>
      <c r="C151" s="191" t="s">
        <v>352</v>
      </c>
      <c r="D151" s="192"/>
      <c r="E151" s="146"/>
      <c r="F151" s="146"/>
      <c r="G151" s="146">
        <v>73</v>
      </c>
      <c r="H151" s="137">
        <v>160</v>
      </c>
      <c r="I151" s="137">
        <v>176</v>
      </c>
      <c r="J151" s="128">
        <f t="shared" si="6"/>
        <v>176</v>
      </c>
      <c r="K151" s="129"/>
      <c r="M151" s="678">
        <f t="shared" ref="M151:M157" si="7">ROUND(H151*1.1,0)</f>
        <v>176</v>
      </c>
      <c r="N151" s="558"/>
    </row>
    <row r="152" spans="1:14" s="122" customFormat="1" ht="15" customHeight="1">
      <c r="A152" s="142" t="s">
        <v>155</v>
      </c>
      <c r="B152" s="190" t="s">
        <v>354</v>
      </c>
      <c r="C152" s="191" t="s">
        <v>352</v>
      </c>
      <c r="D152" s="192"/>
      <c r="E152" s="146"/>
      <c r="F152" s="146"/>
      <c r="G152" s="146">
        <v>93</v>
      </c>
      <c r="H152" s="137">
        <v>210</v>
      </c>
      <c r="I152" s="137">
        <v>231</v>
      </c>
      <c r="J152" s="128">
        <f t="shared" si="6"/>
        <v>231</v>
      </c>
      <c r="K152" s="129"/>
      <c r="M152" s="678">
        <f t="shared" si="7"/>
        <v>231</v>
      </c>
      <c r="N152" s="558"/>
    </row>
    <row r="153" spans="1:14" s="122" customFormat="1" ht="53.25" customHeight="1">
      <c r="A153" s="200" t="s">
        <v>157</v>
      </c>
      <c r="B153" s="190" t="s">
        <v>355</v>
      </c>
      <c r="C153" s="191" t="s">
        <v>352</v>
      </c>
      <c r="D153" s="192"/>
      <c r="E153" s="146"/>
      <c r="F153" s="146"/>
      <c r="G153" s="146">
        <v>1122</v>
      </c>
      <c r="H153" s="137">
        <v>1250</v>
      </c>
      <c r="I153" s="137">
        <v>1375</v>
      </c>
      <c r="J153" s="128">
        <f t="shared" si="6"/>
        <v>1375</v>
      </c>
      <c r="K153" s="129"/>
      <c r="M153" s="678">
        <f t="shared" si="7"/>
        <v>1375</v>
      </c>
      <c r="N153" s="558"/>
    </row>
    <row r="154" spans="1:14" s="122" customFormat="1" ht="77.25" customHeight="1">
      <c r="A154" s="200" t="s">
        <v>177</v>
      </c>
      <c r="B154" s="190" t="s">
        <v>356</v>
      </c>
      <c r="C154" s="191" t="s">
        <v>352</v>
      </c>
      <c r="D154" s="192"/>
      <c r="E154" s="146"/>
      <c r="F154" s="146"/>
      <c r="G154" s="146">
        <v>1023</v>
      </c>
      <c r="H154" s="137">
        <v>1150</v>
      </c>
      <c r="I154" s="137">
        <v>1265</v>
      </c>
      <c r="J154" s="128">
        <f t="shared" si="6"/>
        <v>1265</v>
      </c>
      <c r="K154" s="129"/>
      <c r="M154" s="678">
        <f t="shared" si="7"/>
        <v>1265</v>
      </c>
      <c r="N154" s="558"/>
    </row>
    <row r="155" spans="1:14" s="122" customFormat="1" ht="66" customHeight="1">
      <c r="A155" s="200" t="s">
        <v>179</v>
      </c>
      <c r="B155" s="190" t="s">
        <v>357</v>
      </c>
      <c r="C155" s="191" t="s">
        <v>352</v>
      </c>
      <c r="D155" s="192"/>
      <c r="E155" s="146"/>
      <c r="F155" s="146"/>
      <c r="G155" s="146">
        <v>848</v>
      </c>
      <c r="H155" s="137">
        <v>990</v>
      </c>
      <c r="I155" s="137">
        <v>1089</v>
      </c>
      <c r="J155" s="128">
        <f t="shared" si="6"/>
        <v>1089</v>
      </c>
      <c r="K155" s="129"/>
      <c r="M155" s="678">
        <f t="shared" si="7"/>
        <v>1089</v>
      </c>
      <c r="N155" s="558"/>
    </row>
    <row r="156" spans="1:14" s="122" customFormat="1" ht="48" customHeight="1">
      <c r="A156" s="200" t="s">
        <v>325</v>
      </c>
      <c r="B156" s="205" t="s">
        <v>358</v>
      </c>
      <c r="C156" s="191" t="s">
        <v>352</v>
      </c>
      <c r="D156" s="192"/>
      <c r="E156" s="146"/>
      <c r="F156" s="146"/>
      <c r="G156" s="146">
        <v>748</v>
      </c>
      <c r="H156" s="137">
        <v>835</v>
      </c>
      <c r="I156" s="137">
        <v>919</v>
      </c>
      <c r="J156" s="128">
        <f t="shared" si="6"/>
        <v>919</v>
      </c>
      <c r="K156" s="129"/>
      <c r="M156" s="678">
        <f t="shared" si="7"/>
        <v>919</v>
      </c>
      <c r="N156" s="558"/>
    </row>
    <row r="157" spans="1:14" s="122" customFormat="1" ht="20.25" customHeight="1">
      <c r="A157" s="142" t="s">
        <v>327</v>
      </c>
      <c r="B157" s="190" t="s">
        <v>359</v>
      </c>
      <c r="C157" s="191" t="s">
        <v>210</v>
      </c>
      <c r="D157" s="192"/>
      <c r="E157" s="146"/>
      <c r="F157" s="146"/>
      <c r="G157" s="146">
        <v>260</v>
      </c>
      <c r="H157" s="146">
        <v>290</v>
      </c>
      <c r="I157" s="137">
        <v>319</v>
      </c>
      <c r="J157" s="128">
        <f t="shared" si="6"/>
        <v>319</v>
      </c>
      <c r="K157" s="129"/>
      <c r="M157" s="678">
        <f t="shared" si="7"/>
        <v>319</v>
      </c>
      <c r="N157" s="558"/>
    </row>
    <row r="158" spans="1:14" s="122" customFormat="1" ht="15" customHeight="1">
      <c r="A158" s="488">
        <v>21</v>
      </c>
      <c r="B158" s="596" t="s">
        <v>2066</v>
      </c>
      <c r="C158" s="191"/>
      <c r="D158" s="192"/>
      <c r="E158" s="146"/>
      <c r="F158" s="146"/>
      <c r="G158" s="146">
        <v>260</v>
      </c>
      <c r="H158" s="166"/>
      <c r="I158" s="167"/>
      <c r="J158" s="128">
        <f t="shared" si="6"/>
        <v>0</v>
      </c>
      <c r="K158" s="129"/>
      <c r="M158" s="744">
        <v>5</v>
      </c>
    </row>
    <row r="159" spans="1:14" s="122" customFormat="1" ht="17.25" customHeight="1">
      <c r="A159" s="587" t="s">
        <v>131</v>
      </c>
      <c r="B159" s="588" t="s">
        <v>2064</v>
      </c>
      <c r="C159" s="589" t="s">
        <v>341</v>
      </c>
      <c r="D159" s="590"/>
      <c r="E159" s="591"/>
      <c r="F159" s="591"/>
      <c r="G159" s="591">
        <v>260</v>
      </c>
      <c r="H159" s="166">
        <f>105/1.13</f>
        <v>92.920353982300895</v>
      </c>
      <c r="I159" s="632">
        <v>98</v>
      </c>
      <c r="J159" s="128">
        <f t="shared" si="6"/>
        <v>98</v>
      </c>
      <c r="K159" s="586"/>
      <c r="M159" s="678">
        <f>ROUND(H159*1.05,0)</f>
        <v>98</v>
      </c>
    </row>
    <row r="160" spans="1:14" ht="20.25" thickBot="1">
      <c r="A160" s="206" t="s">
        <v>134</v>
      </c>
      <c r="B160" s="592" t="s">
        <v>2065</v>
      </c>
      <c r="C160" s="595" t="s">
        <v>341</v>
      </c>
      <c r="D160" s="593"/>
      <c r="E160" s="594"/>
      <c r="F160" s="594"/>
      <c r="G160" s="594">
        <v>260</v>
      </c>
      <c r="H160" s="612">
        <f>55/1.13</f>
        <v>48.67256637168142</v>
      </c>
      <c r="I160" s="633">
        <v>51</v>
      </c>
      <c r="J160" s="128">
        <f t="shared" si="6"/>
        <v>51</v>
      </c>
      <c r="K160" s="237"/>
      <c r="M160" s="678">
        <f>ROUND(H160*1.05,0)</f>
        <v>51</v>
      </c>
    </row>
  </sheetData>
  <mergeCells count="6">
    <mergeCell ref="A1:K1"/>
    <mergeCell ref="A2:A3"/>
    <mergeCell ref="B2:B3"/>
    <mergeCell ref="C2:C3"/>
    <mergeCell ref="K2:K4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0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5.4257812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2.140625" style="212" customWidth="1"/>
    <col min="9" max="10" width="11.5703125" style="212" customWidth="1"/>
    <col min="11" max="11" width="8.85546875" style="48" customWidth="1"/>
    <col min="12" max="12" width="9.140625" style="48"/>
    <col min="13" max="13" width="9.85546875" style="48" bestFit="1" customWidth="1"/>
    <col min="14" max="14" width="10.42578125" style="48" customWidth="1"/>
    <col min="15" max="15" width="11.7109375" style="48" customWidth="1"/>
    <col min="16" max="16384" width="9.140625" style="48"/>
  </cols>
  <sheetData>
    <row r="1" spans="1:12" ht="25.5" thickBot="1">
      <c r="A1" s="847" t="s">
        <v>360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2" ht="25.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4" t="s">
        <v>51</v>
      </c>
    </row>
    <row r="3" spans="1:12" ht="55.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630" t="s">
        <v>2035</v>
      </c>
      <c r="I3" s="630" t="s">
        <v>2123</v>
      </c>
      <c r="J3" s="630" t="s">
        <v>2137</v>
      </c>
      <c r="K3" s="855"/>
    </row>
    <row r="4" spans="1:12" s="122" customFormat="1" ht="15" customHeight="1">
      <c r="A4" s="628" t="s">
        <v>2091</v>
      </c>
      <c r="B4" s="213" t="s">
        <v>361</v>
      </c>
      <c r="C4" s="214"/>
      <c r="D4" s="215"/>
      <c r="E4" s="216"/>
      <c r="F4" s="217"/>
      <c r="G4" s="217"/>
      <c r="H4" s="217"/>
      <c r="I4" s="634"/>
      <c r="J4" s="634"/>
      <c r="K4" s="582"/>
    </row>
    <row r="5" spans="1:12" s="122" customFormat="1" ht="29.25">
      <c r="A5" s="218" t="s">
        <v>362</v>
      </c>
      <c r="B5" s="141" t="s">
        <v>363</v>
      </c>
      <c r="C5" s="125"/>
      <c r="D5" s="133"/>
      <c r="E5" s="127"/>
      <c r="F5" s="128"/>
      <c r="G5" s="128"/>
      <c r="H5" s="581"/>
      <c r="I5" s="581"/>
      <c r="J5" s="581"/>
      <c r="K5" s="580"/>
      <c r="L5" s="578"/>
    </row>
    <row r="6" spans="1:12" s="122" customFormat="1" ht="15" customHeight="1">
      <c r="A6" s="123"/>
      <c r="B6" s="220" t="s">
        <v>364</v>
      </c>
      <c r="C6" s="125" t="s">
        <v>210</v>
      </c>
      <c r="D6" s="126"/>
      <c r="E6" s="127">
        <v>59</v>
      </c>
      <c r="F6" s="128">
        <v>60</v>
      </c>
      <c r="G6" s="128">
        <v>65</v>
      </c>
      <c r="H6" s="167">
        <v>77.5</v>
      </c>
      <c r="I6" s="434">
        <v>78</v>
      </c>
      <c r="J6" s="434">
        <f>I6</f>
        <v>78</v>
      </c>
      <c r="K6" s="583"/>
    </row>
    <row r="7" spans="1:12" s="122" customFormat="1" ht="15" customHeight="1">
      <c r="A7" s="123"/>
      <c r="B7" s="220" t="s">
        <v>365</v>
      </c>
      <c r="C7" s="125" t="s">
        <v>210</v>
      </c>
      <c r="D7" s="126"/>
      <c r="E7" s="127">
        <v>57</v>
      </c>
      <c r="F7" s="128">
        <v>58</v>
      </c>
      <c r="G7" s="128">
        <v>64</v>
      </c>
      <c r="H7" s="167">
        <v>75</v>
      </c>
      <c r="I7" s="434">
        <v>76</v>
      </c>
      <c r="J7" s="434">
        <f t="shared" ref="J7:J70" si="0">I7</f>
        <v>76</v>
      </c>
      <c r="K7" s="583"/>
    </row>
    <row r="8" spans="1:12" s="122" customFormat="1" ht="15" customHeight="1">
      <c r="A8" s="123"/>
      <c r="B8" s="220" t="s">
        <v>366</v>
      </c>
      <c r="C8" s="125" t="s">
        <v>210</v>
      </c>
      <c r="D8" s="126"/>
      <c r="E8" s="127"/>
      <c r="F8" s="128"/>
      <c r="G8" s="128"/>
      <c r="H8" s="167">
        <v>76</v>
      </c>
      <c r="I8" s="434">
        <v>77</v>
      </c>
      <c r="J8" s="434">
        <f t="shared" si="0"/>
        <v>77</v>
      </c>
      <c r="K8" s="583"/>
    </row>
    <row r="9" spans="1:12" s="122" customFormat="1" ht="15" customHeight="1">
      <c r="A9" s="123"/>
      <c r="B9" s="220" t="s">
        <v>367</v>
      </c>
      <c r="C9" s="125" t="s">
        <v>210</v>
      </c>
      <c r="D9" s="126">
        <v>43</v>
      </c>
      <c r="E9" s="127">
        <v>59</v>
      </c>
      <c r="F9" s="128">
        <v>61</v>
      </c>
      <c r="G9" s="128">
        <v>68</v>
      </c>
      <c r="H9" s="167">
        <v>65.5</v>
      </c>
      <c r="I9" s="434">
        <v>70</v>
      </c>
      <c r="J9" s="434">
        <f t="shared" si="0"/>
        <v>70</v>
      </c>
      <c r="K9" s="583"/>
    </row>
    <row r="10" spans="1:12" s="122" customFormat="1" ht="15" customHeight="1">
      <c r="A10" s="123" t="s">
        <v>368</v>
      </c>
      <c r="B10" s="124" t="s">
        <v>370</v>
      </c>
      <c r="C10" s="125" t="s">
        <v>210</v>
      </c>
      <c r="D10" s="126">
        <v>60</v>
      </c>
      <c r="E10" s="127">
        <v>85</v>
      </c>
      <c r="F10" s="128">
        <v>80</v>
      </c>
      <c r="G10" s="128">
        <v>85</v>
      </c>
      <c r="H10" s="167">
        <v>83.5</v>
      </c>
      <c r="I10" s="434">
        <v>90</v>
      </c>
      <c r="J10" s="434">
        <f t="shared" si="0"/>
        <v>90</v>
      </c>
      <c r="K10" s="583"/>
    </row>
    <row r="11" spans="1:12" s="122" customFormat="1" ht="15" customHeight="1">
      <c r="A11" s="218" t="s">
        <v>371</v>
      </c>
      <c r="B11" s="131" t="s">
        <v>372</v>
      </c>
      <c r="C11" s="125" t="s">
        <v>210</v>
      </c>
      <c r="D11" s="126"/>
      <c r="E11" s="127"/>
      <c r="F11" s="128"/>
      <c r="G11" s="128"/>
      <c r="H11" s="167"/>
      <c r="I11" s="434"/>
      <c r="J11" s="434"/>
      <c r="K11" s="583"/>
    </row>
    <row r="12" spans="1:12" s="122" customFormat="1" ht="15" customHeight="1">
      <c r="A12" s="123" t="s">
        <v>131</v>
      </c>
      <c r="B12" s="124" t="s">
        <v>373</v>
      </c>
      <c r="C12" s="125" t="s">
        <v>210</v>
      </c>
      <c r="D12" s="126">
        <v>53</v>
      </c>
      <c r="E12" s="127">
        <v>80</v>
      </c>
      <c r="F12" s="128">
        <v>80</v>
      </c>
      <c r="G12" s="128">
        <v>85</v>
      </c>
      <c r="H12" s="137">
        <v>90</v>
      </c>
      <c r="I12" s="244">
        <v>95</v>
      </c>
      <c r="J12" s="434">
        <f t="shared" si="0"/>
        <v>95</v>
      </c>
      <c r="K12" s="583"/>
    </row>
    <row r="13" spans="1:12" s="122" customFormat="1" ht="15" customHeight="1">
      <c r="A13" s="123" t="s">
        <v>134</v>
      </c>
      <c r="B13" s="124" t="s">
        <v>374</v>
      </c>
      <c r="C13" s="125" t="s">
        <v>210</v>
      </c>
      <c r="D13" s="126">
        <v>55</v>
      </c>
      <c r="E13" s="127">
        <v>82</v>
      </c>
      <c r="F13" s="128">
        <v>82</v>
      </c>
      <c r="G13" s="128">
        <v>86</v>
      </c>
      <c r="H13" s="137">
        <v>88</v>
      </c>
      <c r="I13" s="244">
        <v>93</v>
      </c>
      <c r="J13" s="434">
        <f t="shared" si="0"/>
        <v>93</v>
      </c>
      <c r="K13" s="583"/>
    </row>
    <row r="14" spans="1:12" s="122" customFormat="1" ht="15" customHeight="1">
      <c r="A14" s="123" t="s">
        <v>375</v>
      </c>
      <c r="B14" s="124" t="s">
        <v>376</v>
      </c>
      <c r="C14" s="125" t="s">
        <v>210</v>
      </c>
      <c r="D14" s="126">
        <v>60</v>
      </c>
      <c r="E14" s="127">
        <v>89</v>
      </c>
      <c r="F14" s="128">
        <v>80</v>
      </c>
      <c r="G14" s="128">
        <v>82</v>
      </c>
      <c r="H14" s="137">
        <v>105</v>
      </c>
      <c r="I14" s="244">
        <v>115</v>
      </c>
      <c r="J14" s="434">
        <f t="shared" si="0"/>
        <v>115</v>
      </c>
      <c r="K14" s="583"/>
    </row>
    <row r="15" spans="1:12" s="122" customFormat="1" ht="15" customHeight="1">
      <c r="A15" s="218" t="s">
        <v>377</v>
      </c>
      <c r="B15" s="131" t="s">
        <v>378</v>
      </c>
      <c r="C15" s="125"/>
      <c r="D15" s="126"/>
      <c r="E15" s="127"/>
      <c r="F15" s="128"/>
      <c r="G15" s="128"/>
      <c r="H15" s="137"/>
      <c r="I15" s="137"/>
      <c r="J15" s="434"/>
      <c r="K15" s="129"/>
    </row>
    <row r="16" spans="1:12" s="122" customFormat="1" ht="15" customHeight="1">
      <c r="A16" s="123" t="s">
        <v>131</v>
      </c>
      <c r="B16" s="124" t="s">
        <v>379</v>
      </c>
      <c r="C16" s="125" t="s">
        <v>210</v>
      </c>
      <c r="D16" s="126">
        <v>63</v>
      </c>
      <c r="E16" s="127">
        <v>100</v>
      </c>
      <c r="F16" s="128">
        <v>90</v>
      </c>
      <c r="G16" s="128">
        <v>100</v>
      </c>
      <c r="H16" s="137">
        <v>120</v>
      </c>
      <c r="I16" s="137">
        <v>120</v>
      </c>
      <c r="J16" s="434">
        <f t="shared" si="0"/>
        <v>120</v>
      </c>
      <c r="K16" s="129"/>
    </row>
    <row r="17" spans="1:11" s="122" customFormat="1" ht="15" customHeight="1">
      <c r="A17" s="123" t="s">
        <v>134</v>
      </c>
      <c r="B17" s="124" t="s">
        <v>380</v>
      </c>
      <c r="C17" s="125" t="s">
        <v>274</v>
      </c>
      <c r="D17" s="126">
        <v>1600</v>
      </c>
      <c r="E17" s="127">
        <v>2100</v>
      </c>
      <c r="F17" s="128">
        <v>2700</v>
      </c>
      <c r="G17" s="128">
        <v>2850</v>
      </c>
      <c r="H17" s="137">
        <v>3250</v>
      </c>
      <c r="I17" s="137">
        <v>3250</v>
      </c>
      <c r="J17" s="434">
        <f t="shared" si="0"/>
        <v>3250</v>
      </c>
      <c r="K17" s="129"/>
    </row>
    <row r="18" spans="1:11" s="122" customFormat="1" ht="15" customHeight="1">
      <c r="A18" s="123" t="s">
        <v>155</v>
      </c>
      <c r="B18" s="124" t="s">
        <v>381</v>
      </c>
      <c r="C18" s="125" t="s">
        <v>210</v>
      </c>
      <c r="D18" s="126">
        <v>56</v>
      </c>
      <c r="E18" s="127">
        <v>95</v>
      </c>
      <c r="F18" s="128">
        <v>105</v>
      </c>
      <c r="G18" s="128">
        <v>110</v>
      </c>
      <c r="H18" s="137">
        <v>135</v>
      </c>
      <c r="I18" s="137">
        <v>135</v>
      </c>
      <c r="J18" s="434">
        <f t="shared" si="0"/>
        <v>135</v>
      </c>
      <c r="K18" s="129"/>
    </row>
    <row r="19" spans="1:11" s="122" customFormat="1" ht="15" customHeight="1">
      <c r="A19" s="123" t="s">
        <v>157</v>
      </c>
      <c r="B19" s="221" t="s">
        <v>382</v>
      </c>
      <c r="C19" s="164" t="s">
        <v>210</v>
      </c>
      <c r="D19" s="126">
        <v>50</v>
      </c>
      <c r="E19" s="127">
        <v>100</v>
      </c>
      <c r="F19" s="128">
        <v>110</v>
      </c>
      <c r="G19" s="128">
        <v>115</v>
      </c>
      <c r="H19" s="137">
        <v>140</v>
      </c>
      <c r="I19" s="137">
        <v>140</v>
      </c>
      <c r="J19" s="434">
        <f t="shared" si="0"/>
        <v>140</v>
      </c>
      <c r="K19" s="129"/>
    </row>
    <row r="20" spans="1:11" s="122" customFormat="1" ht="15" customHeight="1">
      <c r="A20" s="222" t="s">
        <v>177</v>
      </c>
      <c r="B20" s="221" t="s">
        <v>383</v>
      </c>
      <c r="C20" s="164" t="s">
        <v>210</v>
      </c>
      <c r="D20" s="126"/>
      <c r="E20" s="127"/>
      <c r="F20" s="128"/>
      <c r="G20" s="128"/>
      <c r="H20" s="137">
        <v>135</v>
      </c>
      <c r="I20" s="137">
        <v>135</v>
      </c>
      <c r="J20" s="434">
        <f t="shared" si="0"/>
        <v>135</v>
      </c>
      <c r="K20" s="129"/>
    </row>
    <row r="21" spans="1:11" s="122" customFormat="1" ht="15" customHeight="1">
      <c r="A21" s="223" t="s">
        <v>179</v>
      </c>
      <c r="B21" s="143" t="s">
        <v>384</v>
      </c>
      <c r="C21" s="164" t="s">
        <v>210</v>
      </c>
      <c r="D21" s="165">
        <v>60</v>
      </c>
      <c r="E21" s="166">
        <v>100</v>
      </c>
      <c r="F21" s="167">
        <v>90</v>
      </c>
      <c r="G21" s="167">
        <v>100</v>
      </c>
      <c r="H21" s="137">
        <v>110</v>
      </c>
      <c r="I21" s="137">
        <v>110</v>
      </c>
      <c r="J21" s="434">
        <f t="shared" si="0"/>
        <v>110</v>
      </c>
      <c r="K21" s="129"/>
    </row>
    <row r="22" spans="1:11" s="122" customFormat="1" ht="15" customHeight="1">
      <c r="A22" s="142" t="s">
        <v>325</v>
      </c>
      <c r="B22" s="143" t="s">
        <v>385</v>
      </c>
      <c r="C22" s="164" t="s">
        <v>210</v>
      </c>
      <c r="D22" s="165">
        <v>60</v>
      </c>
      <c r="E22" s="166">
        <v>100</v>
      </c>
      <c r="F22" s="167">
        <v>90</v>
      </c>
      <c r="G22" s="167">
        <v>100</v>
      </c>
      <c r="H22" s="137">
        <v>114</v>
      </c>
      <c r="I22" s="137">
        <v>114</v>
      </c>
      <c r="J22" s="434">
        <f t="shared" si="0"/>
        <v>114</v>
      </c>
      <c r="K22" s="129"/>
    </row>
    <row r="23" spans="1:11" s="122" customFormat="1" ht="15" customHeight="1">
      <c r="A23" s="142" t="s">
        <v>327</v>
      </c>
      <c r="B23" s="124" t="s">
        <v>386</v>
      </c>
      <c r="C23" s="144" t="s">
        <v>205</v>
      </c>
      <c r="D23" s="145">
        <v>55</v>
      </c>
      <c r="E23" s="146">
        <v>70</v>
      </c>
      <c r="F23" s="137">
        <v>70</v>
      </c>
      <c r="G23" s="137">
        <v>73</v>
      </c>
      <c r="H23" s="137">
        <v>107</v>
      </c>
      <c r="I23" s="137">
        <v>107</v>
      </c>
      <c r="J23" s="434">
        <f t="shared" si="0"/>
        <v>107</v>
      </c>
      <c r="K23" s="129"/>
    </row>
    <row r="24" spans="1:11" s="122" customFormat="1" ht="15" customHeight="1">
      <c r="A24" s="142" t="s">
        <v>329</v>
      </c>
      <c r="B24" s="124" t="s">
        <v>387</v>
      </c>
      <c r="C24" s="125" t="s">
        <v>210</v>
      </c>
      <c r="D24" s="126"/>
      <c r="E24" s="127"/>
      <c r="F24" s="128"/>
      <c r="G24" s="128"/>
      <c r="H24" s="137">
        <v>95</v>
      </c>
      <c r="I24" s="137">
        <v>95</v>
      </c>
      <c r="J24" s="434">
        <f t="shared" si="0"/>
        <v>95</v>
      </c>
      <c r="K24" s="129"/>
    </row>
    <row r="25" spans="1:11" s="122" customFormat="1">
      <c r="A25" s="218" t="s">
        <v>388</v>
      </c>
      <c r="B25" s="131" t="s">
        <v>389</v>
      </c>
      <c r="C25" s="125"/>
      <c r="D25" s="126"/>
      <c r="E25" s="127"/>
      <c r="F25" s="128"/>
      <c r="G25" s="128"/>
      <c r="H25" s="137"/>
      <c r="I25" s="137"/>
      <c r="J25" s="434"/>
      <c r="K25" s="560"/>
    </row>
    <row r="26" spans="1:11" s="122" customFormat="1" ht="15" customHeight="1">
      <c r="A26" s="123" t="s">
        <v>131</v>
      </c>
      <c r="B26" s="124" t="s">
        <v>390</v>
      </c>
      <c r="C26" s="125" t="s">
        <v>210</v>
      </c>
      <c r="D26" s="126">
        <v>54</v>
      </c>
      <c r="E26" s="127">
        <v>82</v>
      </c>
      <c r="F26" s="128">
        <v>82</v>
      </c>
      <c r="G26" s="128">
        <v>83</v>
      </c>
      <c r="H26" s="137">
        <v>93</v>
      </c>
      <c r="I26" s="137">
        <v>95</v>
      </c>
      <c r="J26" s="434">
        <f t="shared" si="0"/>
        <v>95</v>
      </c>
      <c r="K26" s="129"/>
    </row>
    <row r="27" spans="1:11" s="122" customFormat="1" ht="15" customHeight="1">
      <c r="A27" s="123" t="s">
        <v>134</v>
      </c>
      <c r="B27" s="124" t="s">
        <v>391</v>
      </c>
      <c r="C27" s="125" t="s">
        <v>205</v>
      </c>
      <c r="D27" s="126">
        <v>53</v>
      </c>
      <c r="E27" s="127">
        <v>81</v>
      </c>
      <c r="F27" s="128">
        <v>81</v>
      </c>
      <c r="G27" s="128">
        <v>82</v>
      </c>
      <c r="H27" s="137">
        <v>89</v>
      </c>
      <c r="I27" s="137">
        <v>92</v>
      </c>
      <c r="J27" s="434">
        <f t="shared" si="0"/>
        <v>92</v>
      </c>
      <c r="K27" s="129"/>
    </row>
    <row r="28" spans="1:11" s="122" customFormat="1" ht="15" customHeight="1">
      <c r="A28" s="123" t="s">
        <v>155</v>
      </c>
      <c r="B28" s="124" t="s">
        <v>392</v>
      </c>
      <c r="C28" s="125" t="s">
        <v>205</v>
      </c>
      <c r="D28" s="126">
        <v>51</v>
      </c>
      <c r="E28" s="127">
        <v>78</v>
      </c>
      <c r="F28" s="128">
        <v>78</v>
      </c>
      <c r="G28" s="128">
        <v>79</v>
      </c>
      <c r="H28" s="137">
        <v>85</v>
      </c>
      <c r="I28" s="137">
        <v>87</v>
      </c>
      <c r="J28" s="434">
        <f t="shared" si="0"/>
        <v>87</v>
      </c>
      <c r="K28" s="129"/>
    </row>
    <row r="29" spans="1:11" s="122" customFormat="1" ht="15" customHeight="1">
      <c r="A29" s="218" t="s">
        <v>393</v>
      </c>
      <c r="B29" s="131" t="s">
        <v>394</v>
      </c>
      <c r="C29" s="125"/>
      <c r="D29" s="126"/>
      <c r="E29" s="127"/>
      <c r="F29" s="128"/>
      <c r="G29" s="128"/>
      <c r="H29" s="137"/>
      <c r="I29" s="137"/>
      <c r="J29" s="434">
        <f t="shared" si="0"/>
        <v>0</v>
      </c>
      <c r="K29" s="560"/>
    </row>
    <row r="30" spans="1:11" s="122" customFormat="1" ht="15" customHeight="1">
      <c r="A30" s="123" t="s">
        <v>131</v>
      </c>
      <c r="B30" s="124" t="s">
        <v>390</v>
      </c>
      <c r="C30" s="125" t="s">
        <v>210</v>
      </c>
      <c r="D30" s="126">
        <v>54</v>
      </c>
      <c r="E30" s="127">
        <v>82</v>
      </c>
      <c r="F30" s="128">
        <v>82</v>
      </c>
      <c r="G30" s="128">
        <v>83</v>
      </c>
      <c r="H30" s="137">
        <v>94</v>
      </c>
      <c r="I30" s="137">
        <v>96</v>
      </c>
      <c r="J30" s="434">
        <f t="shared" si="0"/>
        <v>96</v>
      </c>
      <c r="K30" s="129"/>
    </row>
    <row r="31" spans="1:11" s="122" customFormat="1" ht="15" customHeight="1">
      <c r="A31" s="123" t="s">
        <v>134</v>
      </c>
      <c r="B31" s="124" t="s">
        <v>391</v>
      </c>
      <c r="C31" s="125" t="s">
        <v>205</v>
      </c>
      <c r="D31" s="126">
        <v>53</v>
      </c>
      <c r="E31" s="127">
        <v>81</v>
      </c>
      <c r="F31" s="128">
        <v>81</v>
      </c>
      <c r="G31" s="128">
        <v>82</v>
      </c>
      <c r="H31" s="137">
        <v>90</v>
      </c>
      <c r="I31" s="137">
        <v>91</v>
      </c>
      <c r="J31" s="434">
        <f t="shared" si="0"/>
        <v>91</v>
      </c>
      <c r="K31" s="129"/>
    </row>
    <row r="32" spans="1:11" s="122" customFormat="1" ht="15" customHeight="1">
      <c r="A32" s="123" t="s">
        <v>155</v>
      </c>
      <c r="B32" s="124" t="s">
        <v>392</v>
      </c>
      <c r="C32" s="125" t="s">
        <v>205</v>
      </c>
      <c r="D32" s="126">
        <v>51</v>
      </c>
      <c r="E32" s="127">
        <v>78</v>
      </c>
      <c r="F32" s="128">
        <v>78</v>
      </c>
      <c r="G32" s="128">
        <v>79</v>
      </c>
      <c r="H32" s="137">
        <v>86</v>
      </c>
      <c r="I32" s="137">
        <v>87</v>
      </c>
      <c r="J32" s="434">
        <f t="shared" si="0"/>
        <v>87</v>
      </c>
      <c r="K32" s="129"/>
    </row>
    <row r="33" spans="1:14" s="122" customFormat="1" ht="17.25" customHeight="1">
      <c r="A33" s="224">
        <v>2</v>
      </c>
      <c r="B33" s="225" t="s">
        <v>395</v>
      </c>
      <c r="C33" s="125"/>
      <c r="D33" s="126"/>
      <c r="E33" s="127"/>
      <c r="F33" s="128"/>
      <c r="G33" s="128"/>
      <c r="H33" s="226"/>
      <c r="I33" s="226"/>
      <c r="J33" s="434"/>
      <c r="K33" s="129"/>
    </row>
    <row r="34" spans="1:14" s="122" customFormat="1" ht="79.5" customHeight="1">
      <c r="A34" s="227" t="s">
        <v>396</v>
      </c>
      <c r="B34" s="228" t="s">
        <v>397</v>
      </c>
      <c r="C34" s="125"/>
      <c r="D34" s="126"/>
      <c r="E34" s="127"/>
      <c r="F34" s="128"/>
      <c r="G34" s="128"/>
      <c r="H34" s="128"/>
      <c r="I34" s="128"/>
      <c r="J34" s="434"/>
      <c r="K34" s="129"/>
    </row>
    <row r="35" spans="1:14" s="122" customFormat="1" ht="18.75">
      <c r="A35" s="123" t="s">
        <v>398</v>
      </c>
      <c r="B35" s="229" t="s">
        <v>399</v>
      </c>
      <c r="C35" s="125" t="s">
        <v>400</v>
      </c>
      <c r="D35" s="126"/>
      <c r="E35" s="127"/>
      <c r="F35" s="128"/>
      <c r="G35" s="128"/>
      <c r="H35" s="167">
        <v>1416</v>
      </c>
      <c r="I35" s="167">
        <v>1557</v>
      </c>
      <c r="J35" s="434">
        <f t="shared" si="0"/>
        <v>1557</v>
      </c>
      <c r="K35" s="559"/>
      <c r="N35" s="558">
        <f>H35*1.1</f>
        <v>1557.6000000000001</v>
      </c>
    </row>
    <row r="36" spans="1:14" s="122" customFormat="1" ht="18.75">
      <c r="A36" s="123" t="s">
        <v>401</v>
      </c>
      <c r="B36" s="229" t="s">
        <v>402</v>
      </c>
      <c r="C36" s="125" t="s">
        <v>400</v>
      </c>
      <c r="D36" s="126"/>
      <c r="E36" s="127"/>
      <c r="F36" s="128"/>
      <c r="G36" s="128"/>
      <c r="H36" s="167">
        <v>1926</v>
      </c>
      <c r="I36" s="167">
        <v>2118</v>
      </c>
      <c r="J36" s="434">
        <f t="shared" si="0"/>
        <v>2118</v>
      </c>
      <c r="K36" s="129"/>
      <c r="N36" s="558">
        <f t="shared" ref="N36:N73" si="1">H36*1.1</f>
        <v>2118.6000000000004</v>
      </c>
    </row>
    <row r="37" spans="1:14" s="122" customFormat="1" ht="18.75">
      <c r="A37" s="123" t="s">
        <v>403</v>
      </c>
      <c r="B37" s="229" t="s">
        <v>404</v>
      </c>
      <c r="C37" s="125" t="s">
        <v>400</v>
      </c>
      <c r="D37" s="126"/>
      <c r="E37" s="127"/>
      <c r="F37" s="128"/>
      <c r="G37" s="128"/>
      <c r="H37" s="137">
        <v>2749</v>
      </c>
      <c r="I37" s="137">
        <v>3023</v>
      </c>
      <c r="J37" s="434">
        <f t="shared" si="0"/>
        <v>3023</v>
      </c>
      <c r="K37" s="129"/>
      <c r="N37" s="558">
        <f t="shared" si="1"/>
        <v>3023.9</v>
      </c>
    </row>
    <row r="38" spans="1:14" s="122" customFormat="1" ht="18.75">
      <c r="A38" s="123" t="s">
        <v>405</v>
      </c>
      <c r="B38" s="229" t="s">
        <v>406</v>
      </c>
      <c r="C38" s="125" t="s">
        <v>400</v>
      </c>
      <c r="D38" s="126"/>
      <c r="E38" s="127"/>
      <c r="F38" s="128"/>
      <c r="G38" s="128"/>
      <c r="H38" s="137">
        <v>3470</v>
      </c>
      <c r="I38" s="137">
        <v>3817</v>
      </c>
      <c r="J38" s="434">
        <f t="shared" si="0"/>
        <v>3817</v>
      </c>
      <c r="K38" s="230"/>
      <c r="N38" s="558">
        <f t="shared" si="1"/>
        <v>3817.0000000000005</v>
      </c>
    </row>
    <row r="39" spans="1:14" s="122" customFormat="1" ht="18.75">
      <c r="A39" s="123" t="s">
        <v>407</v>
      </c>
      <c r="B39" s="170" t="s">
        <v>408</v>
      </c>
      <c r="C39" s="164" t="s">
        <v>400</v>
      </c>
      <c r="D39" s="165"/>
      <c r="E39" s="166"/>
      <c r="F39" s="167"/>
      <c r="G39" s="167"/>
      <c r="H39" s="167">
        <v>2058</v>
      </c>
      <c r="I39" s="167">
        <v>2263</v>
      </c>
      <c r="J39" s="434">
        <f t="shared" si="0"/>
        <v>2263</v>
      </c>
      <c r="K39" s="562"/>
      <c r="N39" s="558">
        <f t="shared" si="1"/>
        <v>2263.8000000000002</v>
      </c>
    </row>
    <row r="40" spans="1:14" s="122" customFormat="1" ht="18.75">
      <c r="A40" s="123" t="s">
        <v>409</v>
      </c>
      <c r="B40" s="229" t="s">
        <v>410</v>
      </c>
      <c r="C40" s="125" t="s">
        <v>400</v>
      </c>
      <c r="D40" s="126"/>
      <c r="E40" s="127"/>
      <c r="F40" s="128"/>
      <c r="G40" s="128"/>
      <c r="H40" s="137">
        <v>2735</v>
      </c>
      <c r="I40" s="137">
        <v>3008</v>
      </c>
      <c r="J40" s="434">
        <f t="shared" si="0"/>
        <v>3008</v>
      </c>
      <c r="K40" s="129"/>
      <c r="N40" s="558">
        <f t="shared" si="1"/>
        <v>3008.5000000000005</v>
      </c>
    </row>
    <row r="41" spans="1:14" s="122" customFormat="1" ht="18.75">
      <c r="A41" s="123" t="s">
        <v>411</v>
      </c>
      <c r="B41" s="229" t="s">
        <v>412</v>
      </c>
      <c r="C41" s="125" t="s">
        <v>400</v>
      </c>
      <c r="D41" s="126"/>
      <c r="E41" s="127"/>
      <c r="F41" s="128"/>
      <c r="G41" s="128"/>
      <c r="H41" s="137">
        <v>3881</v>
      </c>
      <c r="I41" s="137">
        <v>4269</v>
      </c>
      <c r="J41" s="434">
        <f t="shared" si="0"/>
        <v>4269</v>
      </c>
      <c r="K41" s="129"/>
      <c r="N41" s="558">
        <f t="shared" si="1"/>
        <v>4269.1000000000004</v>
      </c>
    </row>
    <row r="42" spans="1:14" s="122" customFormat="1" ht="18.75">
      <c r="A42" s="123" t="s">
        <v>413</v>
      </c>
      <c r="B42" s="229" t="s">
        <v>414</v>
      </c>
      <c r="C42" s="125" t="s">
        <v>400</v>
      </c>
      <c r="D42" s="126"/>
      <c r="E42" s="127"/>
      <c r="F42" s="128"/>
      <c r="G42" s="128"/>
      <c r="H42" s="137">
        <v>4998</v>
      </c>
      <c r="I42" s="137">
        <v>5497</v>
      </c>
      <c r="J42" s="434">
        <f t="shared" si="0"/>
        <v>5497</v>
      </c>
      <c r="K42" s="129"/>
      <c r="N42" s="558">
        <f t="shared" si="1"/>
        <v>5497.8</v>
      </c>
    </row>
    <row r="43" spans="1:14" s="122" customFormat="1" ht="18.75">
      <c r="A43" s="123" t="s">
        <v>415</v>
      </c>
      <c r="B43" s="229" t="s">
        <v>416</v>
      </c>
      <c r="C43" s="125" t="s">
        <v>400</v>
      </c>
      <c r="D43" s="126"/>
      <c r="E43" s="127"/>
      <c r="F43" s="128"/>
      <c r="G43" s="128"/>
      <c r="H43" s="128">
        <v>5111</v>
      </c>
      <c r="I43" s="128">
        <v>5622</v>
      </c>
      <c r="J43" s="434">
        <f t="shared" si="0"/>
        <v>5622</v>
      </c>
      <c r="K43" s="129"/>
      <c r="N43" s="558">
        <f t="shared" si="1"/>
        <v>5622.1</v>
      </c>
    </row>
    <row r="44" spans="1:14" s="122" customFormat="1" ht="18.75">
      <c r="A44" s="123" t="s">
        <v>417</v>
      </c>
      <c r="B44" s="229" t="s">
        <v>418</v>
      </c>
      <c r="C44" s="125" t="s">
        <v>400</v>
      </c>
      <c r="D44" s="126"/>
      <c r="E44" s="127"/>
      <c r="F44" s="128"/>
      <c r="G44" s="128"/>
      <c r="H44" s="128">
        <v>6475</v>
      </c>
      <c r="I44" s="128">
        <v>7122</v>
      </c>
      <c r="J44" s="434">
        <f t="shared" si="0"/>
        <v>7122</v>
      </c>
      <c r="K44" s="129"/>
      <c r="N44" s="558">
        <f t="shared" si="1"/>
        <v>7122.5000000000009</v>
      </c>
    </row>
    <row r="45" spans="1:14" s="122" customFormat="1" ht="18.75">
      <c r="A45" s="123" t="s">
        <v>419</v>
      </c>
      <c r="B45" s="229" t="s">
        <v>420</v>
      </c>
      <c r="C45" s="125" t="s">
        <v>400</v>
      </c>
      <c r="D45" s="126"/>
      <c r="E45" s="127"/>
      <c r="F45" s="128"/>
      <c r="G45" s="128"/>
      <c r="H45" s="128">
        <v>8014</v>
      </c>
      <c r="I45" s="128">
        <v>8815</v>
      </c>
      <c r="J45" s="434">
        <f t="shared" si="0"/>
        <v>8815</v>
      </c>
      <c r="K45" s="129"/>
      <c r="N45" s="558">
        <f t="shared" si="1"/>
        <v>8815.4000000000015</v>
      </c>
    </row>
    <row r="46" spans="1:14" s="122" customFormat="1" ht="18.75">
      <c r="A46" s="123" t="s">
        <v>421</v>
      </c>
      <c r="B46" s="229" t="s">
        <v>422</v>
      </c>
      <c r="C46" s="125" t="s">
        <v>400</v>
      </c>
      <c r="D46" s="126"/>
      <c r="E46" s="127"/>
      <c r="F46" s="128"/>
      <c r="G46" s="128"/>
      <c r="H46" s="128">
        <v>7031</v>
      </c>
      <c r="I46" s="128">
        <v>7734</v>
      </c>
      <c r="J46" s="434">
        <f t="shared" si="0"/>
        <v>7734</v>
      </c>
      <c r="K46" s="129"/>
      <c r="N46" s="558">
        <f t="shared" si="1"/>
        <v>7734.1</v>
      </c>
    </row>
    <row r="47" spans="1:14" s="122" customFormat="1" ht="18.75">
      <c r="A47" s="123" t="s">
        <v>423</v>
      </c>
      <c r="B47" s="229" t="s">
        <v>424</v>
      </c>
      <c r="C47" s="125" t="s">
        <v>400</v>
      </c>
      <c r="D47" s="126"/>
      <c r="E47" s="127"/>
      <c r="F47" s="128"/>
      <c r="G47" s="128"/>
      <c r="H47" s="128">
        <v>8846</v>
      </c>
      <c r="I47" s="128">
        <v>9730</v>
      </c>
      <c r="J47" s="434">
        <f t="shared" si="0"/>
        <v>9730</v>
      </c>
      <c r="K47" s="129"/>
      <c r="N47" s="558">
        <f t="shared" si="1"/>
        <v>9730.6</v>
      </c>
    </row>
    <row r="48" spans="1:14" s="122" customFormat="1" ht="18.75">
      <c r="A48" s="123" t="s">
        <v>425</v>
      </c>
      <c r="B48" s="229" t="s">
        <v>426</v>
      </c>
      <c r="C48" s="125" t="s">
        <v>400</v>
      </c>
      <c r="D48" s="126"/>
      <c r="E48" s="127"/>
      <c r="F48" s="128"/>
      <c r="G48" s="128"/>
      <c r="H48" s="128">
        <v>4038</v>
      </c>
      <c r="I48" s="128">
        <v>4441</v>
      </c>
      <c r="J48" s="434">
        <f t="shared" si="0"/>
        <v>4441</v>
      </c>
      <c r="K48" s="129"/>
      <c r="N48" s="558">
        <f t="shared" si="1"/>
        <v>4441.8</v>
      </c>
    </row>
    <row r="49" spans="1:14" s="122" customFormat="1" ht="18.75">
      <c r="A49" s="123" t="s">
        <v>427</v>
      </c>
      <c r="B49" s="229" t="s">
        <v>428</v>
      </c>
      <c r="C49" s="125" t="s">
        <v>400</v>
      </c>
      <c r="D49" s="126"/>
      <c r="E49" s="127"/>
      <c r="F49" s="128"/>
      <c r="G49" s="128"/>
      <c r="H49" s="128">
        <v>5111</v>
      </c>
      <c r="I49" s="128">
        <v>5622</v>
      </c>
      <c r="J49" s="434">
        <f t="shared" si="0"/>
        <v>5622</v>
      </c>
      <c r="K49" s="129"/>
      <c r="N49" s="558">
        <f t="shared" si="1"/>
        <v>5622.1</v>
      </c>
    </row>
    <row r="50" spans="1:14" s="122" customFormat="1" ht="18.75">
      <c r="A50" s="123" t="s">
        <v>429</v>
      </c>
      <c r="B50" s="229" t="s">
        <v>430</v>
      </c>
      <c r="C50" s="125" t="s">
        <v>400</v>
      </c>
      <c r="D50" s="126"/>
      <c r="E50" s="127"/>
      <c r="F50" s="128"/>
      <c r="G50" s="128"/>
      <c r="H50" s="128">
        <v>6336</v>
      </c>
      <c r="I50" s="128">
        <v>6969</v>
      </c>
      <c r="J50" s="434">
        <f t="shared" si="0"/>
        <v>6969</v>
      </c>
      <c r="K50" s="129"/>
      <c r="N50" s="558">
        <f t="shared" si="1"/>
        <v>6969.6</v>
      </c>
    </row>
    <row r="51" spans="1:14" s="122" customFormat="1" ht="18.75">
      <c r="A51" s="123" t="s">
        <v>431</v>
      </c>
      <c r="B51" s="229" t="s">
        <v>432</v>
      </c>
      <c r="C51" s="125" t="s">
        <v>400</v>
      </c>
      <c r="D51" s="126"/>
      <c r="E51" s="127"/>
      <c r="F51" s="128"/>
      <c r="G51" s="128"/>
      <c r="H51" s="128">
        <v>5686</v>
      </c>
      <c r="I51" s="128">
        <v>6254</v>
      </c>
      <c r="J51" s="434">
        <f t="shared" si="0"/>
        <v>6254</v>
      </c>
      <c r="K51" s="129"/>
      <c r="N51" s="558">
        <f t="shared" si="1"/>
        <v>6254.6</v>
      </c>
    </row>
    <row r="52" spans="1:14" s="122" customFormat="1" ht="18.75">
      <c r="A52" s="123" t="s">
        <v>433</v>
      </c>
      <c r="B52" s="229" t="s">
        <v>434</v>
      </c>
      <c r="C52" s="125" t="s">
        <v>400</v>
      </c>
      <c r="D52" s="126"/>
      <c r="E52" s="127"/>
      <c r="F52" s="128"/>
      <c r="G52" s="128"/>
      <c r="H52" s="128">
        <v>7167</v>
      </c>
      <c r="I52" s="128">
        <v>7883</v>
      </c>
      <c r="J52" s="434">
        <f t="shared" si="0"/>
        <v>7883</v>
      </c>
      <c r="K52" s="129"/>
      <c r="N52" s="558">
        <f t="shared" si="1"/>
        <v>7883.7000000000007</v>
      </c>
    </row>
    <row r="53" spans="1:14" s="122" customFormat="1" ht="18.75">
      <c r="A53" s="123" t="s">
        <v>435</v>
      </c>
      <c r="B53" s="229" t="s">
        <v>436</v>
      </c>
      <c r="C53" s="125" t="s">
        <v>400</v>
      </c>
      <c r="D53" s="126"/>
      <c r="E53" s="127"/>
      <c r="F53" s="128"/>
      <c r="G53" s="128"/>
      <c r="H53" s="128">
        <v>8861</v>
      </c>
      <c r="I53" s="128">
        <v>9747</v>
      </c>
      <c r="J53" s="434">
        <f t="shared" si="0"/>
        <v>9747</v>
      </c>
      <c r="K53" s="129"/>
      <c r="N53" s="558">
        <f t="shared" si="1"/>
        <v>9747.1</v>
      </c>
    </row>
    <row r="54" spans="1:14" s="122" customFormat="1" ht="78.75" customHeight="1">
      <c r="A54" s="231" t="s">
        <v>437</v>
      </c>
      <c r="B54" s="228" t="s">
        <v>438</v>
      </c>
      <c r="C54" s="125"/>
      <c r="D54" s="126"/>
      <c r="E54" s="127"/>
      <c r="F54" s="128"/>
      <c r="G54" s="128"/>
      <c r="H54" s="128"/>
      <c r="I54" s="128"/>
      <c r="J54" s="434"/>
      <c r="K54" s="129"/>
      <c r="N54" s="558">
        <f t="shared" si="1"/>
        <v>0</v>
      </c>
    </row>
    <row r="55" spans="1:14" s="122" customFormat="1" ht="18.75">
      <c r="A55" s="123" t="s">
        <v>439</v>
      </c>
      <c r="B55" s="229" t="s">
        <v>399</v>
      </c>
      <c r="C55" s="125" t="s">
        <v>400</v>
      </c>
      <c r="D55" s="126"/>
      <c r="E55" s="127"/>
      <c r="F55" s="128"/>
      <c r="G55" s="128"/>
      <c r="H55" s="128">
        <v>1260</v>
      </c>
      <c r="I55" s="128">
        <v>1381</v>
      </c>
      <c r="J55" s="434">
        <f t="shared" si="0"/>
        <v>1381</v>
      </c>
      <c r="K55" s="129"/>
      <c r="N55" s="558">
        <f>H55*1.1</f>
        <v>1386</v>
      </c>
    </row>
    <row r="56" spans="1:14" s="122" customFormat="1" ht="18.75">
      <c r="A56" s="123" t="s">
        <v>440</v>
      </c>
      <c r="B56" s="229" t="s">
        <v>402</v>
      </c>
      <c r="C56" s="125" t="s">
        <v>400</v>
      </c>
      <c r="D56" s="126"/>
      <c r="E56" s="127"/>
      <c r="F56" s="128"/>
      <c r="G56" s="128"/>
      <c r="H56" s="128">
        <v>1736</v>
      </c>
      <c r="I56" s="128">
        <v>1883</v>
      </c>
      <c r="J56" s="434">
        <f t="shared" si="0"/>
        <v>1883</v>
      </c>
      <c r="K56" s="129"/>
      <c r="N56" s="558">
        <f t="shared" si="1"/>
        <v>1909.6000000000001</v>
      </c>
    </row>
    <row r="57" spans="1:14" s="122" customFormat="1" ht="18.75">
      <c r="A57" s="123" t="s">
        <v>441</v>
      </c>
      <c r="B57" s="229" t="s">
        <v>404</v>
      </c>
      <c r="C57" s="125" t="s">
        <v>400</v>
      </c>
      <c r="D57" s="126"/>
      <c r="E57" s="127"/>
      <c r="F57" s="128"/>
      <c r="G57" s="128"/>
      <c r="H57" s="128">
        <v>2458</v>
      </c>
      <c r="I57" s="128">
        <v>2703</v>
      </c>
      <c r="J57" s="434">
        <f t="shared" si="0"/>
        <v>2703</v>
      </c>
      <c r="K57" s="129"/>
      <c r="N57" s="558">
        <f t="shared" si="1"/>
        <v>2703.8</v>
      </c>
    </row>
    <row r="58" spans="1:14" s="122" customFormat="1" ht="18.75">
      <c r="A58" s="123" t="s">
        <v>442</v>
      </c>
      <c r="B58" s="229" t="s">
        <v>406</v>
      </c>
      <c r="C58" s="125" t="s">
        <v>400</v>
      </c>
      <c r="D58" s="126"/>
      <c r="E58" s="127"/>
      <c r="F58" s="128"/>
      <c r="G58" s="128"/>
      <c r="H58" s="128">
        <v>3101</v>
      </c>
      <c r="I58" s="128">
        <v>3411</v>
      </c>
      <c r="J58" s="434">
        <f t="shared" si="0"/>
        <v>3411</v>
      </c>
      <c r="K58" s="129"/>
      <c r="N58" s="558">
        <f t="shared" si="1"/>
        <v>3411.1000000000004</v>
      </c>
    </row>
    <row r="59" spans="1:14" s="122" customFormat="1" ht="18.75">
      <c r="A59" s="123" t="s">
        <v>443</v>
      </c>
      <c r="B59" s="229" t="s">
        <v>408</v>
      </c>
      <c r="C59" s="125" t="s">
        <v>400</v>
      </c>
      <c r="D59" s="126"/>
      <c r="E59" s="127"/>
      <c r="F59" s="128"/>
      <c r="G59" s="128"/>
      <c r="H59" s="128">
        <v>1832</v>
      </c>
      <c r="I59" s="128">
        <v>2008</v>
      </c>
      <c r="J59" s="434">
        <f t="shared" si="0"/>
        <v>2008</v>
      </c>
      <c r="K59" s="129"/>
      <c r="N59" s="558">
        <f t="shared" si="1"/>
        <v>2015.2000000000003</v>
      </c>
    </row>
    <row r="60" spans="1:14" s="122" customFormat="1" ht="18.75">
      <c r="A60" s="123" t="s">
        <v>444</v>
      </c>
      <c r="B60" s="229" t="s">
        <v>410</v>
      </c>
      <c r="C60" s="125" t="s">
        <v>400</v>
      </c>
      <c r="D60" s="126"/>
      <c r="E60" s="127"/>
      <c r="F60" s="128"/>
      <c r="G60" s="128"/>
      <c r="H60" s="128">
        <v>2458</v>
      </c>
      <c r="I60" s="128">
        <v>2703</v>
      </c>
      <c r="J60" s="434">
        <f t="shared" si="0"/>
        <v>2703</v>
      </c>
      <c r="K60" s="129"/>
      <c r="N60" s="558">
        <f t="shared" si="1"/>
        <v>2703.8</v>
      </c>
    </row>
    <row r="61" spans="1:14" s="122" customFormat="1" ht="18.75">
      <c r="A61" s="123" t="s">
        <v>445</v>
      </c>
      <c r="B61" s="229" t="s">
        <v>412</v>
      </c>
      <c r="C61" s="125" t="s">
        <v>400</v>
      </c>
      <c r="D61" s="126"/>
      <c r="E61" s="127"/>
      <c r="F61" s="128"/>
      <c r="G61" s="128"/>
      <c r="H61" s="128">
        <v>3471</v>
      </c>
      <c r="I61" s="128">
        <v>3818</v>
      </c>
      <c r="J61" s="434">
        <f t="shared" si="0"/>
        <v>3818</v>
      </c>
      <c r="K61" s="129"/>
      <c r="N61" s="558">
        <f t="shared" si="1"/>
        <v>3818.1000000000004</v>
      </c>
    </row>
    <row r="62" spans="1:14" s="122" customFormat="1" ht="18.75">
      <c r="A62" s="123" t="s">
        <v>446</v>
      </c>
      <c r="B62" s="229" t="s">
        <v>414</v>
      </c>
      <c r="C62" s="125" t="s">
        <v>400</v>
      </c>
      <c r="D62" s="126"/>
      <c r="E62" s="127"/>
      <c r="F62" s="128"/>
      <c r="G62" s="128"/>
      <c r="H62" s="128">
        <v>4370</v>
      </c>
      <c r="I62" s="128">
        <v>4807</v>
      </c>
      <c r="J62" s="434">
        <f t="shared" si="0"/>
        <v>4807</v>
      </c>
      <c r="K62" s="129"/>
      <c r="N62" s="558">
        <f t="shared" si="1"/>
        <v>4807</v>
      </c>
    </row>
    <row r="63" spans="1:14" s="122" customFormat="1" ht="18.75">
      <c r="A63" s="123" t="s">
        <v>447</v>
      </c>
      <c r="B63" s="229" t="s">
        <v>416</v>
      </c>
      <c r="C63" s="125" t="s">
        <v>400</v>
      </c>
      <c r="D63" s="126"/>
      <c r="E63" s="127"/>
      <c r="F63" s="128"/>
      <c r="G63" s="128"/>
      <c r="H63" s="128">
        <v>4534</v>
      </c>
      <c r="I63" s="128">
        <v>4987</v>
      </c>
      <c r="J63" s="434">
        <f t="shared" si="0"/>
        <v>4987</v>
      </c>
      <c r="K63" s="129"/>
      <c r="N63" s="558">
        <f t="shared" si="1"/>
        <v>4987.4000000000005</v>
      </c>
    </row>
    <row r="64" spans="1:14" s="122" customFormat="1" ht="18.75">
      <c r="A64" s="123" t="s">
        <v>448</v>
      </c>
      <c r="B64" s="229" t="s">
        <v>418</v>
      </c>
      <c r="C64" s="125" t="s">
        <v>400</v>
      </c>
      <c r="D64" s="126"/>
      <c r="E64" s="127"/>
      <c r="F64" s="128"/>
      <c r="G64" s="128"/>
      <c r="H64" s="128">
        <v>5737</v>
      </c>
      <c r="I64" s="128">
        <v>6276</v>
      </c>
      <c r="J64" s="434">
        <f t="shared" si="0"/>
        <v>6276</v>
      </c>
      <c r="K64" s="230"/>
      <c r="N64" s="558">
        <f t="shared" si="1"/>
        <v>6310.7000000000007</v>
      </c>
    </row>
    <row r="65" spans="1:15" s="122" customFormat="1" ht="18.75">
      <c r="A65" s="123" t="s">
        <v>449</v>
      </c>
      <c r="B65" s="229" t="s">
        <v>420</v>
      </c>
      <c r="C65" s="125" t="s">
        <v>400</v>
      </c>
      <c r="D65" s="126"/>
      <c r="E65" s="127"/>
      <c r="F65" s="128"/>
      <c r="G65" s="128"/>
      <c r="H65" s="128">
        <v>7106</v>
      </c>
      <c r="I65" s="128">
        <v>7781</v>
      </c>
      <c r="J65" s="434">
        <f t="shared" si="0"/>
        <v>7781</v>
      </c>
      <c r="K65" s="129"/>
      <c r="N65" s="558">
        <f t="shared" si="1"/>
        <v>7816.6</v>
      </c>
    </row>
    <row r="66" spans="1:15" s="122" customFormat="1" ht="18.75">
      <c r="A66" s="123" t="s">
        <v>450</v>
      </c>
      <c r="B66" s="229" t="s">
        <v>422</v>
      </c>
      <c r="C66" s="125" t="s">
        <v>400</v>
      </c>
      <c r="D66" s="126"/>
      <c r="E66" s="127"/>
      <c r="F66" s="128"/>
      <c r="G66" s="128"/>
      <c r="H66" s="128">
        <v>6232</v>
      </c>
      <c r="I66" s="128">
        <v>6526</v>
      </c>
      <c r="J66" s="434">
        <f t="shared" si="0"/>
        <v>6526</v>
      </c>
      <c r="K66" s="129"/>
      <c r="N66" s="558">
        <f t="shared" si="1"/>
        <v>6855.2000000000007</v>
      </c>
    </row>
    <row r="67" spans="1:15" s="122" customFormat="1" ht="18.75">
      <c r="A67" s="123" t="s">
        <v>451</v>
      </c>
      <c r="B67" s="229" t="s">
        <v>424</v>
      </c>
      <c r="C67" s="125" t="s">
        <v>400</v>
      </c>
      <c r="D67" s="126"/>
      <c r="E67" s="127"/>
      <c r="F67" s="128"/>
      <c r="G67" s="128"/>
      <c r="H67" s="128">
        <v>7847</v>
      </c>
      <c r="I67" s="128">
        <v>8534</v>
      </c>
      <c r="J67" s="434">
        <f t="shared" si="0"/>
        <v>8534</v>
      </c>
      <c r="K67" s="129"/>
      <c r="N67" s="558">
        <f t="shared" si="1"/>
        <v>8631.7000000000007</v>
      </c>
    </row>
    <row r="68" spans="1:15" s="122" customFormat="1" ht="18.75">
      <c r="A68" s="123" t="s">
        <v>452</v>
      </c>
      <c r="B68" s="229" t="s">
        <v>426</v>
      </c>
      <c r="C68" s="125" t="s">
        <v>400</v>
      </c>
      <c r="D68" s="126"/>
      <c r="E68" s="127"/>
      <c r="F68" s="128"/>
      <c r="G68" s="128"/>
      <c r="H68" s="128">
        <v>3594</v>
      </c>
      <c r="I68" s="128">
        <v>3765</v>
      </c>
      <c r="J68" s="434">
        <f t="shared" si="0"/>
        <v>3765</v>
      </c>
      <c r="K68" s="129"/>
      <c r="N68" s="558">
        <f t="shared" si="1"/>
        <v>3953.4000000000005</v>
      </c>
    </row>
    <row r="69" spans="1:15" s="122" customFormat="1" ht="18.75">
      <c r="A69" s="123" t="s">
        <v>453</v>
      </c>
      <c r="B69" s="229" t="s">
        <v>428</v>
      </c>
      <c r="C69" s="125" t="s">
        <v>400</v>
      </c>
      <c r="D69" s="126"/>
      <c r="E69" s="127"/>
      <c r="F69" s="128"/>
      <c r="G69" s="128"/>
      <c r="H69" s="128">
        <v>4534</v>
      </c>
      <c r="I69" s="128">
        <v>4957</v>
      </c>
      <c r="J69" s="434">
        <f t="shared" si="0"/>
        <v>4957</v>
      </c>
      <c r="K69" s="129"/>
      <c r="N69" s="558">
        <f t="shared" si="1"/>
        <v>4987.4000000000005</v>
      </c>
    </row>
    <row r="70" spans="1:15" s="122" customFormat="1" ht="18.75">
      <c r="A70" s="123" t="s">
        <v>454</v>
      </c>
      <c r="B70" s="229" t="s">
        <v>430</v>
      </c>
      <c r="C70" s="125" t="s">
        <v>400</v>
      </c>
      <c r="D70" s="126"/>
      <c r="E70" s="127"/>
      <c r="F70" s="128"/>
      <c r="G70" s="128"/>
      <c r="H70" s="128">
        <v>5622</v>
      </c>
      <c r="I70" s="128">
        <v>6150</v>
      </c>
      <c r="J70" s="434">
        <f t="shared" si="0"/>
        <v>6150</v>
      </c>
      <c r="K70" s="129"/>
      <c r="N70" s="558">
        <f t="shared" si="1"/>
        <v>6184.2000000000007</v>
      </c>
    </row>
    <row r="71" spans="1:15" s="122" customFormat="1" ht="18.75">
      <c r="A71" s="123" t="s">
        <v>455</v>
      </c>
      <c r="B71" s="229" t="s">
        <v>432</v>
      </c>
      <c r="C71" s="125" t="s">
        <v>400</v>
      </c>
      <c r="D71" s="126"/>
      <c r="E71" s="127"/>
      <c r="F71" s="128"/>
      <c r="G71" s="128"/>
      <c r="H71" s="128">
        <v>5045</v>
      </c>
      <c r="I71" s="128">
        <v>5271</v>
      </c>
      <c r="J71" s="434">
        <f t="shared" ref="J71:J134" si="2">I71</f>
        <v>5271</v>
      </c>
      <c r="K71" s="129"/>
      <c r="N71" s="558">
        <f t="shared" si="1"/>
        <v>5549.5</v>
      </c>
    </row>
    <row r="72" spans="1:15" s="122" customFormat="1" ht="18.75">
      <c r="A72" s="123" t="s">
        <v>456</v>
      </c>
      <c r="B72" s="229" t="s">
        <v>434</v>
      </c>
      <c r="C72" s="125" t="s">
        <v>400</v>
      </c>
      <c r="D72" s="126"/>
      <c r="E72" s="127"/>
      <c r="F72" s="128"/>
      <c r="G72" s="128"/>
      <c r="H72" s="128">
        <v>6347</v>
      </c>
      <c r="I72" s="128">
        <v>6903</v>
      </c>
      <c r="J72" s="434">
        <f t="shared" si="2"/>
        <v>6903</v>
      </c>
      <c r="K72" s="129"/>
      <c r="N72" s="558">
        <f t="shared" si="1"/>
        <v>6981.7000000000007</v>
      </c>
    </row>
    <row r="73" spans="1:15" s="122" customFormat="1" ht="18.75">
      <c r="A73" s="123" t="s">
        <v>457</v>
      </c>
      <c r="B73" s="229" t="s">
        <v>436</v>
      </c>
      <c r="C73" s="125" t="s">
        <v>400</v>
      </c>
      <c r="D73" s="126"/>
      <c r="E73" s="127"/>
      <c r="F73" s="128"/>
      <c r="G73" s="128"/>
      <c r="H73" s="128">
        <v>7847</v>
      </c>
      <c r="I73" s="128">
        <v>8534</v>
      </c>
      <c r="J73" s="434">
        <f t="shared" si="2"/>
        <v>8534</v>
      </c>
      <c r="K73" s="129"/>
      <c r="N73" s="558">
        <f t="shared" si="1"/>
        <v>8631.7000000000007</v>
      </c>
    </row>
    <row r="74" spans="1:15" s="122" customFormat="1" ht="106.5">
      <c r="A74" s="231" t="s">
        <v>458</v>
      </c>
      <c r="B74" s="228" t="s">
        <v>2098</v>
      </c>
      <c r="C74" s="125"/>
      <c r="D74" s="126"/>
      <c r="E74" s="127"/>
      <c r="F74" s="128"/>
      <c r="G74" s="128"/>
      <c r="H74" s="128"/>
      <c r="I74" s="128"/>
      <c r="J74" s="434"/>
      <c r="K74" s="129"/>
      <c r="N74" s="558"/>
    </row>
    <row r="75" spans="1:15" s="122" customFormat="1" ht="18.75">
      <c r="A75" s="123" t="s">
        <v>439</v>
      </c>
      <c r="B75" s="229" t="s">
        <v>399</v>
      </c>
      <c r="C75" s="125" t="s">
        <v>400</v>
      </c>
      <c r="D75" s="126"/>
      <c r="E75" s="127"/>
      <c r="F75" s="128"/>
      <c r="G75" s="128"/>
      <c r="H75" s="137"/>
      <c r="I75" s="137">
        <v>1662</v>
      </c>
      <c r="J75" s="434">
        <f t="shared" si="2"/>
        <v>1662</v>
      </c>
      <c r="K75" s="129"/>
      <c r="N75" s="226">
        <v>1749</v>
      </c>
      <c r="O75" s="558">
        <f>ROUND(N75*0.95,0)</f>
        <v>1662</v>
      </c>
    </row>
    <row r="76" spans="1:15" s="122" customFormat="1" ht="18.75">
      <c r="A76" s="123" t="s">
        <v>440</v>
      </c>
      <c r="B76" s="229" t="s">
        <v>402</v>
      </c>
      <c r="C76" s="125" t="s">
        <v>400</v>
      </c>
      <c r="D76" s="126"/>
      <c r="E76" s="127"/>
      <c r="F76" s="128"/>
      <c r="G76" s="128"/>
      <c r="H76" s="137"/>
      <c r="I76" s="137">
        <v>2266</v>
      </c>
      <c r="J76" s="434">
        <f t="shared" si="2"/>
        <v>2266</v>
      </c>
      <c r="K76" s="129"/>
      <c r="N76" s="226">
        <v>2385</v>
      </c>
      <c r="O76" s="558">
        <f t="shared" ref="O76:O100" si="3">ROUND(N76*0.95,0)</f>
        <v>2266</v>
      </c>
    </row>
    <row r="77" spans="1:15" s="122" customFormat="1" ht="18.75">
      <c r="A77" s="123" t="s">
        <v>441</v>
      </c>
      <c r="B77" s="229" t="s">
        <v>404</v>
      </c>
      <c r="C77" s="125" t="s">
        <v>400</v>
      </c>
      <c r="D77" s="126"/>
      <c r="E77" s="127"/>
      <c r="F77" s="128"/>
      <c r="G77" s="128"/>
      <c r="H77" s="137"/>
      <c r="I77" s="137">
        <v>3323</v>
      </c>
      <c r="J77" s="434">
        <f t="shared" si="2"/>
        <v>3323</v>
      </c>
      <c r="K77" s="129"/>
      <c r="N77" s="226">
        <v>3498</v>
      </c>
      <c r="O77" s="558">
        <f t="shared" si="3"/>
        <v>3323</v>
      </c>
    </row>
    <row r="78" spans="1:15" s="122" customFormat="1" ht="18.75">
      <c r="A78" s="123" t="s">
        <v>442</v>
      </c>
      <c r="B78" s="229" t="s">
        <v>406</v>
      </c>
      <c r="C78" s="125" t="s">
        <v>400</v>
      </c>
      <c r="D78" s="126"/>
      <c r="E78" s="127"/>
      <c r="F78" s="128"/>
      <c r="G78" s="128"/>
      <c r="H78" s="137"/>
      <c r="I78" s="137">
        <v>4380</v>
      </c>
      <c r="J78" s="434">
        <f t="shared" si="2"/>
        <v>4380</v>
      </c>
      <c r="K78" s="129"/>
      <c r="N78" s="226">
        <v>4611</v>
      </c>
      <c r="O78" s="558">
        <f t="shared" si="3"/>
        <v>4380</v>
      </c>
    </row>
    <row r="79" spans="1:15" s="122" customFormat="1" ht="18.75">
      <c r="A79" s="123" t="s">
        <v>443</v>
      </c>
      <c r="B79" s="229" t="s">
        <v>408</v>
      </c>
      <c r="C79" s="125" t="s">
        <v>400</v>
      </c>
      <c r="D79" s="126"/>
      <c r="E79" s="127"/>
      <c r="F79" s="128"/>
      <c r="G79" s="128"/>
      <c r="H79" s="137"/>
      <c r="I79" s="137">
        <v>2417</v>
      </c>
      <c r="J79" s="434">
        <f t="shared" si="2"/>
        <v>2417</v>
      </c>
      <c r="K79" s="129"/>
      <c r="N79" s="226">
        <v>2544</v>
      </c>
      <c r="O79" s="558">
        <f t="shared" si="3"/>
        <v>2417</v>
      </c>
    </row>
    <row r="80" spans="1:15" s="122" customFormat="1" ht="18.75">
      <c r="A80" s="123" t="s">
        <v>444</v>
      </c>
      <c r="B80" s="229" t="s">
        <v>410</v>
      </c>
      <c r="C80" s="125" t="s">
        <v>400</v>
      </c>
      <c r="D80" s="126"/>
      <c r="E80" s="127"/>
      <c r="F80" s="128"/>
      <c r="G80" s="128"/>
      <c r="H80" s="137"/>
      <c r="I80" s="137">
        <v>3323</v>
      </c>
      <c r="J80" s="434">
        <f t="shared" si="2"/>
        <v>3323</v>
      </c>
      <c r="K80" s="129"/>
      <c r="N80" s="226">
        <v>3498</v>
      </c>
      <c r="O80" s="558">
        <f t="shared" si="3"/>
        <v>3323</v>
      </c>
    </row>
    <row r="81" spans="1:15" s="122" customFormat="1" ht="18.75">
      <c r="A81" s="123" t="s">
        <v>445</v>
      </c>
      <c r="B81" s="229" t="s">
        <v>412</v>
      </c>
      <c r="C81" s="125" t="s">
        <v>400</v>
      </c>
      <c r="D81" s="126"/>
      <c r="E81" s="127"/>
      <c r="F81" s="128"/>
      <c r="G81" s="128"/>
      <c r="H81" s="137"/>
      <c r="I81" s="137">
        <v>4834</v>
      </c>
      <c r="J81" s="434">
        <f t="shared" si="2"/>
        <v>4834</v>
      </c>
      <c r="K81" s="129"/>
      <c r="N81" s="226">
        <v>5088</v>
      </c>
      <c r="O81" s="558">
        <f t="shared" si="3"/>
        <v>4834</v>
      </c>
    </row>
    <row r="82" spans="1:15" s="122" customFormat="1" ht="18.75">
      <c r="A82" s="123" t="s">
        <v>446</v>
      </c>
      <c r="B82" s="229" t="s">
        <v>414</v>
      </c>
      <c r="C82" s="125" t="s">
        <v>400</v>
      </c>
      <c r="D82" s="126"/>
      <c r="E82" s="127"/>
      <c r="F82" s="128"/>
      <c r="G82" s="128"/>
      <c r="H82" s="137"/>
      <c r="I82" s="137">
        <v>6344</v>
      </c>
      <c r="J82" s="434">
        <f t="shared" si="2"/>
        <v>6344</v>
      </c>
      <c r="K82" s="129"/>
      <c r="N82" s="226">
        <v>6678</v>
      </c>
      <c r="O82" s="558">
        <f t="shared" si="3"/>
        <v>6344</v>
      </c>
    </row>
    <row r="83" spans="1:15" s="122" customFormat="1" ht="18.75">
      <c r="A83" s="123" t="s">
        <v>447</v>
      </c>
      <c r="B83" s="229" t="s">
        <v>416</v>
      </c>
      <c r="C83" s="125" t="s">
        <v>400</v>
      </c>
      <c r="D83" s="126"/>
      <c r="E83" s="127"/>
      <c r="F83" s="128"/>
      <c r="G83" s="128"/>
      <c r="H83" s="137"/>
      <c r="I83" s="137">
        <v>5740</v>
      </c>
      <c r="J83" s="434">
        <f t="shared" si="2"/>
        <v>5740</v>
      </c>
      <c r="K83" s="129"/>
      <c r="N83" s="226">
        <v>6042</v>
      </c>
      <c r="O83" s="558">
        <f t="shared" si="3"/>
        <v>5740</v>
      </c>
    </row>
    <row r="84" spans="1:15" s="122" customFormat="1" ht="18.75">
      <c r="A84" s="123" t="s">
        <v>448</v>
      </c>
      <c r="B84" s="229" t="s">
        <v>418</v>
      </c>
      <c r="C84" s="125" t="s">
        <v>400</v>
      </c>
      <c r="D84" s="126"/>
      <c r="E84" s="127"/>
      <c r="F84" s="128"/>
      <c r="G84" s="128"/>
      <c r="H84" s="137"/>
      <c r="I84" s="137">
        <v>7553</v>
      </c>
      <c r="J84" s="434">
        <f t="shared" si="2"/>
        <v>7553</v>
      </c>
      <c r="K84" s="129"/>
      <c r="N84" s="226">
        <v>7950</v>
      </c>
      <c r="O84" s="558">
        <f t="shared" si="3"/>
        <v>7553</v>
      </c>
    </row>
    <row r="85" spans="1:15" s="122" customFormat="1" ht="18.75">
      <c r="A85" s="123" t="s">
        <v>449</v>
      </c>
      <c r="B85" s="229" t="s">
        <v>420</v>
      </c>
      <c r="C85" s="125" t="s">
        <v>400</v>
      </c>
      <c r="D85" s="126"/>
      <c r="E85" s="127"/>
      <c r="F85" s="128"/>
      <c r="G85" s="128"/>
      <c r="H85" s="137"/>
      <c r="I85" s="137">
        <v>9365</v>
      </c>
      <c r="J85" s="434">
        <f t="shared" si="2"/>
        <v>9365</v>
      </c>
      <c r="K85" s="129"/>
      <c r="N85" s="226">
        <v>9858</v>
      </c>
      <c r="O85" s="558">
        <f t="shared" si="3"/>
        <v>9365</v>
      </c>
    </row>
    <row r="86" spans="1:15" s="122" customFormat="1" ht="18.75">
      <c r="A86" s="123" t="s">
        <v>450</v>
      </c>
      <c r="B86" s="229" t="s">
        <v>422</v>
      </c>
      <c r="C86" s="125" t="s">
        <v>400</v>
      </c>
      <c r="D86" s="126"/>
      <c r="E86" s="127"/>
      <c r="F86" s="128"/>
      <c r="G86" s="128"/>
      <c r="H86" s="137"/>
      <c r="I86" s="137">
        <v>7855</v>
      </c>
      <c r="J86" s="434">
        <f t="shared" si="2"/>
        <v>7855</v>
      </c>
      <c r="K86" s="129"/>
      <c r="N86" s="226">
        <v>8268</v>
      </c>
      <c r="O86" s="558">
        <f t="shared" si="3"/>
        <v>7855</v>
      </c>
    </row>
    <row r="87" spans="1:15" s="122" customFormat="1" ht="18.75">
      <c r="A87" s="123" t="s">
        <v>451</v>
      </c>
      <c r="B87" s="229" t="s">
        <v>424</v>
      </c>
      <c r="C87" s="125" t="s">
        <v>400</v>
      </c>
      <c r="D87" s="126"/>
      <c r="E87" s="127"/>
      <c r="F87" s="128"/>
      <c r="G87" s="128"/>
      <c r="H87" s="137"/>
      <c r="I87" s="137">
        <v>10271</v>
      </c>
      <c r="J87" s="434">
        <f t="shared" si="2"/>
        <v>10271</v>
      </c>
      <c r="K87" s="129"/>
      <c r="N87" s="226">
        <v>10812</v>
      </c>
      <c r="O87" s="558">
        <f t="shared" si="3"/>
        <v>10271</v>
      </c>
    </row>
    <row r="88" spans="1:15" s="122" customFormat="1" ht="18.75">
      <c r="A88" s="123" t="s">
        <v>452</v>
      </c>
      <c r="B88" s="229" t="s">
        <v>426</v>
      </c>
      <c r="C88" s="125" t="s">
        <v>400</v>
      </c>
      <c r="D88" s="126"/>
      <c r="E88" s="127"/>
      <c r="F88" s="128"/>
      <c r="G88" s="128"/>
      <c r="H88" s="137"/>
      <c r="I88" s="137">
        <v>4532</v>
      </c>
      <c r="J88" s="434">
        <f t="shared" si="2"/>
        <v>4532</v>
      </c>
      <c r="K88" s="129"/>
      <c r="N88" s="226">
        <v>4770</v>
      </c>
      <c r="O88" s="558">
        <f t="shared" si="3"/>
        <v>4532</v>
      </c>
    </row>
    <row r="89" spans="1:15" s="122" customFormat="1" ht="18.75">
      <c r="A89" s="123" t="s">
        <v>453</v>
      </c>
      <c r="B89" s="229" t="s">
        <v>428</v>
      </c>
      <c r="C89" s="125" t="s">
        <v>400</v>
      </c>
      <c r="D89" s="126"/>
      <c r="E89" s="127"/>
      <c r="F89" s="128"/>
      <c r="G89" s="128"/>
      <c r="H89" s="137"/>
      <c r="I89" s="137">
        <v>5967</v>
      </c>
      <c r="J89" s="434">
        <f t="shared" si="2"/>
        <v>5967</v>
      </c>
      <c r="K89" s="129"/>
      <c r="N89" s="226">
        <v>6281</v>
      </c>
      <c r="O89" s="558">
        <f t="shared" si="3"/>
        <v>5967</v>
      </c>
    </row>
    <row r="90" spans="1:15" s="122" customFormat="1" ht="18.75">
      <c r="A90" s="123" t="s">
        <v>454</v>
      </c>
      <c r="B90" s="229" t="s">
        <v>430</v>
      </c>
      <c r="C90" s="125" t="s">
        <v>400</v>
      </c>
      <c r="D90" s="126"/>
      <c r="E90" s="127"/>
      <c r="F90" s="128"/>
      <c r="G90" s="128"/>
      <c r="H90" s="137"/>
      <c r="I90" s="137">
        <v>7401</v>
      </c>
      <c r="J90" s="434">
        <f t="shared" si="2"/>
        <v>7401</v>
      </c>
      <c r="K90" s="129"/>
      <c r="N90" s="226">
        <v>7791</v>
      </c>
      <c r="O90" s="558">
        <f t="shared" si="3"/>
        <v>7401</v>
      </c>
    </row>
    <row r="91" spans="1:15" s="122" customFormat="1" ht="18.75">
      <c r="A91" s="123" t="s">
        <v>455</v>
      </c>
      <c r="B91" s="229" t="s">
        <v>432</v>
      </c>
      <c r="C91" s="125" t="s">
        <v>400</v>
      </c>
      <c r="D91" s="126"/>
      <c r="E91" s="127"/>
      <c r="F91" s="128"/>
      <c r="G91" s="128"/>
      <c r="H91" s="137"/>
      <c r="I91" s="137">
        <v>6344</v>
      </c>
      <c r="J91" s="434">
        <f t="shared" si="2"/>
        <v>6344</v>
      </c>
      <c r="K91" s="129"/>
      <c r="N91" s="226">
        <v>6678</v>
      </c>
      <c r="O91" s="558">
        <f t="shared" si="3"/>
        <v>6344</v>
      </c>
    </row>
    <row r="92" spans="1:15" s="122" customFormat="1" ht="18.75">
      <c r="A92" s="123" t="s">
        <v>456</v>
      </c>
      <c r="B92" s="229" t="s">
        <v>434</v>
      </c>
      <c r="C92" s="125" t="s">
        <v>400</v>
      </c>
      <c r="D92" s="126"/>
      <c r="E92" s="127"/>
      <c r="F92" s="128"/>
      <c r="G92" s="128"/>
      <c r="H92" s="137"/>
      <c r="I92" s="137">
        <v>8308</v>
      </c>
      <c r="J92" s="434">
        <f t="shared" si="2"/>
        <v>8308</v>
      </c>
      <c r="K92" s="129"/>
      <c r="N92" s="226">
        <v>8745</v>
      </c>
      <c r="O92" s="558">
        <f t="shared" si="3"/>
        <v>8308</v>
      </c>
    </row>
    <row r="93" spans="1:15" s="122" customFormat="1" ht="18.75">
      <c r="A93" s="123" t="s">
        <v>457</v>
      </c>
      <c r="B93" s="229" t="s">
        <v>436</v>
      </c>
      <c r="C93" s="125" t="s">
        <v>400</v>
      </c>
      <c r="D93" s="126"/>
      <c r="E93" s="127"/>
      <c r="F93" s="128"/>
      <c r="G93" s="128"/>
      <c r="H93" s="137"/>
      <c r="I93" s="137">
        <v>10271</v>
      </c>
      <c r="J93" s="434">
        <f t="shared" si="2"/>
        <v>10271</v>
      </c>
      <c r="K93" s="129"/>
      <c r="N93" s="226">
        <v>10812</v>
      </c>
      <c r="O93" s="558">
        <f t="shared" si="3"/>
        <v>10271</v>
      </c>
    </row>
    <row r="94" spans="1:15" s="122" customFormat="1" ht="18.75" customHeight="1">
      <c r="A94" s="231" t="s">
        <v>2099</v>
      </c>
      <c r="B94" s="659" t="s">
        <v>2101</v>
      </c>
      <c r="C94" s="657"/>
      <c r="D94" s="126"/>
      <c r="E94" s="127"/>
      <c r="F94" s="128"/>
      <c r="G94" s="128"/>
      <c r="H94" s="137"/>
      <c r="I94" s="154">
        <v>10271</v>
      </c>
      <c r="J94" s="434">
        <f t="shared" si="2"/>
        <v>10271</v>
      </c>
      <c r="K94" s="129"/>
      <c r="N94" s="756">
        <v>10812</v>
      </c>
      <c r="O94" s="558">
        <f t="shared" si="3"/>
        <v>10271</v>
      </c>
    </row>
    <row r="95" spans="1:15" s="122" customFormat="1" ht="90">
      <c r="A95" s="658" t="s">
        <v>2100</v>
      </c>
      <c r="B95" s="228" t="s">
        <v>2102</v>
      </c>
      <c r="C95" s="657"/>
      <c r="D95" s="126"/>
      <c r="E95" s="127"/>
      <c r="F95" s="128"/>
      <c r="G95" s="128"/>
      <c r="H95" s="137"/>
      <c r="I95" s="154"/>
      <c r="J95" s="434"/>
      <c r="K95" s="129"/>
      <c r="N95" s="756"/>
      <c r="O95" s="558">
        <f t="shared" si="3"/>
        <v>0</v>
      </c>
    </row>
    <row r="96" spans="1:15" s="122" customFormat="1" ht="15.75">
      <c r="A96" s="658"/>
      <c r="B96" s="656" t="s">
        <v>2104</v>
      </c>
      <c r="C96" s="125" t="s">
        <v>400</v>
      </c>
      <c r="D96" s="126"/>
      <c r="E96" s="127"/>
      <c r="F96" s="128"/>
      <c r="G96" s="128"/>
      <c r="H96" s="137"/>
      <c r="I96" s="154">
        <v>1630</v>
      </c>
      <c r="J96" s="434">
        <f t="shared" si="2"/>
        <v>1630</v>
      </c>
      <c r="K96" s="129"/>
      <c r="N96" s="756">
        <v>1716</v>
      </c>
      <c r="O96" s="558">
        <f t="shared" si="3"/>
        <v>1630</v>
      </c>
    </row>
    <row r="97" spans="1:15" s="122" customFormat="1" ht="91.5">
      <c r="A97" s="658" t="s">
        <v>2103</v>
      </c>
      <c r="B97" s="228" t="s">
        <v>438</v>
      </c>
      <c r="C97" s="657"/>
      <c r="D97" s="126"/>
      <c r="E97" s="127"/>
      <c r="F97" s="128"/>
      <c r="G97" s="128"/>
      <c r="H97" s="137"/>
      <c r="I97" s="154"/>
      <c r="J97" s="434"/>
      <c r="K97" s="129"/>
      <c r="N97" s="756"/>
      <c r="O97" s="558">
        <f t="shared" si="3"/>
        <v>0</v>
      </c>
    </row>
    <row r="98" spans="1:15" s="122" customFormat="1" ht="15.75">
      <c r="A98" s="658"/>
      <c r="B98" s="656" t="s">
        <v>2104</v>
      </c>
      <c r="C98" s="125" t="s">
        <v>400</v>
      </c>
      <c r="D98" s="126"/>
      <c r="E98" s="127"/>
      <c r="F98" s="128"/>
      <c r="G98" s="128"/>
      <c r="H98" s="137"/>
      <c r="I98" s="154">
        <v>1374</v>
      </c>
      <c r="J98" s="434">
        <f t="shared" si="2"/>
        <v>1374</v>
      </c>
      <c r="K98" s="129"/>
      <c r="N98" s="756">
        <v>1446</v>
      </c>
      <c r="O98" s="558">
        <f t="shared" si="3"/>
        <v>1374</v>
      </c>
    </row>
    <row r="99" spans="1:15" s="122" customFormat="1" ht="106.5">
      <c r="A99" s="658" t="s">
        <v>2105</v>
      </c>
      <c r="B99" s="228" t="s">
        <v>2098</v>
      </c>
      <c r="C99" s="657"/>
      <c r="D99" s="126"/>
      <c r="E99" s="127"/>
      <c r="F99" s="128"/>
      <c r="G99" s="128"/>
      <c r="H99" s="137"/>
      <c r="I99" s="154"/>
      <c r="J99" s="434"/>
      <c r="K99" s="129"/>
      <c r="N99" s="756"/>
      <c r="O99" s="558">
        <f t="shared" si="3"/>
        <v>0</v>
      </c>
    </row>
    <row r="100" spans="1:15" s="122" customFormat="1" ht="15.75">
      <c r="A100" s="658"/>
      <c r="B100" s="656" t="s">
        <v>2104</v>
      </c>
      <c r="C100" s="125" t="s">
        <v>400</v>
      </c>
      <c r="D100" s="126"/>
      <c r="E100" s="127"/>
      <c r="F100" s="128"/>
      <c r="G100" s="128"/>
      <c r="H100" s="137"/>
      <c r="I100" s="154">
        <v>1740</v>
      </c>
      <c r="J100" s="434">
        <f t="shared" si="2"/>
        <v>1740</v>
      </c>
      <c r="K100" s="129"/>
      <c r="N100" s="756">
        <v>1832</v>
      </c>
      <c r="O100" s="558">
        <f t="shared" si="3"/>
        <v>1740</v>
      </c>
    </row>
    <row r="101" spans="1:15" s="122" customFormat="1" ht="15.75">
      <c r="A101" s="123" t="s">
        <v>459</v>
      </c>
      <c r="B101" s="229" t="s">
        <v>460</v>
      </c>
      <c r="C101" s="125" t="s">
        <v>461</v>
      </c>
      <c r="D101" s="126"/>
      <c r="E101" s="127"/>
      <c r="F101" s="128"/>
      <c r="G101" s="128"/>
      <c r="H101" s="137">
        <v>239</v>
      </c>
      <c r="I101" s="137">
        <v>245</v>
      </c>
      <c r="J101" s="434">
        <f t="shared" si="2"/>
        <v>245</v>
      </c>
      <c r="K101" s="129"/>
    </row>
    <row r="102" spans="1:15" s="122" customFormat="1" ht="15" customHeight="1">
      <c r="A102" s="224">
        <v>3</v>
      </c>
      <c r="B102" s="131" t="s">
        <v>462</v>
      </c>
      <c r="C102" s="132"/>
      <c r="D102" s="133"/>
      <c r="E102" s="134"/>
      <c r="F102" s="135"/>
      <c r="G102" s="135"/>
      <c r="H102" s="135"/>
      <c r="I102" s="135"/>
      <c r="J102" s="434"/>
      <c r="K102" s="129"/>
    </row>
    <row r="103" spans="1:15" s="122" customFormat="1" ht="15" customHeight="1">
      <c r="A103" s="224"/>
      <c r="B103" s="124" t="s">
        <v>463</v>
      </c>
      <c r="C103" s="125" t="s">
        <v>464</v>
      </c>
      <c r="D103" s="126">
        <v>5000</v>
      </c>
      <c r="E103" s="127">
        <v>8295</v>
      </c>
      <c r="F103" s="128">
        <v>8295</v>
      </c>
      <c r="G103" s="128">
        <v>8295</v>
      </c>
      <c r="H103" s="128">
        <v>12220</v>
      </c>
      <c r="I103" s="128">
        <f>ROUND(H103*1.015,0)</f>
        <v>12403</v>
      </c>
      <c r="J103" s="434">
        <f t="shared" si="2"/>
        <v>12403</v>
      </c>
      <c r="K103" s="560"/>
    </row>
    <row r="104" spans="1:15" s="122" customFormat="1" ht="15" customHeight="1">
      <c r="A104" s="155"/>
      <c r="B104" s="124" t="s">
        <v>2038</v>
      </c>
      <c r="C104" s="125" t="s">
        <v>464</v>
      </c>
      <c r="D104" s="126">
        <v>5000</v>
      </c>
      <c r="E104" s="127">
        <v>8295</v>
      </c>
      <c r="F104" s="128">
        <v>8295</v>
      </c>
      <c r="G104" s="128">
        <v>8295</v>
      </c>
      <c r="H104" s="128">
        <v>10440</v>
      </c>
      <c r="I104" s="128">
        <v>10600</v>
      </c>
      <c r="J104" s="434">
        <f t="shared" si="2"/>
        <v>10600</v>
      </c>
      <c r="K104" s="129"/>
      <c r="N104" s="122">
        <f>(I104-H104)/H104*100</f>
        <v>1.5325670498084289</v>
      </c>
      <c r="O104" s="762"/>
    </row>
    <row r="105" spans="1:15" s="122" customFormat="1" ht="15" customHeight="1">
      <c r="A105" s="155"/>
      <c r="B105" s="124" t="s">
        <v>2039</v>
      </c>
      <c r="C105" s="125" t="s">
        <v>464</v>
      </c>
      <c r="D105" s="126">
        <v>4800</v>
      </c>
      <c r="E105" s="127">
        <v>7943</v>
      </c>
      <c r="F105" s="128">
        <v>7943</v>
      </c>
      <c r="G105" s="128">
        <v>7943</v>
      </c>
      <c r="H105" s="128">
        <v>10170</v>
      </c>
      <c r="I105" s="128">
        <v>10250</v>
      </c>
      <c r="J105" s="434">
        <f t="shared" si="2"/>
        <v>10250</v>
      </c>
      <c r="K105" s="129"/>
      <c r="N105" s="122">
        <f>(I105-H105)/H105*100</f>
        <v>0.7866273352999017</v>
      </c>
    </row>
    <row r="106" spans="1:15" s="122" customFormat="1" ht="15" customHeight="1">
      <c r="A106" s="155"/>
      <c r="B106" s="124" t="s">
        <v>2040</v>
      </c>
      <c r="C106" s="125" t="s">
        <v>464</v>
      </c>
      <c r="D106" s="126">
        <v>4800</v>
      </c>
      <c r="E106" s="127">
        <v>7943</v>
      </c>
      <c r="F106" s="128">
        <v>7943</v>
      </c>
      <c r="G106" s="128">
        <v>7943</v>
      </c>
      <c r="H106" s="128">
        <v>9200</v>
      </c>
      <c r="I106" s="128">
        <f>ROUND(H106*1.015,0)</f>
        <v>9338</v>
      </c>
      <c r="J106" s="434">
        <f t="shared" si="2"/>
        <v>9338</v>
      </c>
      <c r="K106" s="129"/>
    </row>
    <row r="107" spans="1:15" s="122" customFormat="1" ht="15" customHeight="1">
      <c r="A107" s="155"/>
      <c r="B107" s="124" t="s">
        <v>2041</v>
      </c>
      <c r="C107" s="125" t="s">
        <v>464</v>
      </c>
      <c r="D107" s="126">
        <v>4027</v>
      </c>
      <c r="E107" s="127">
        <v>6600</v>
      </c>
      <c r="F107" s="128">
        <v>6600</v>
      </c>
      <c r="G107" s="128">
        <v>6600</v>
      </c>
      <c r="H107" s="128">
        <v>8490</v>
      </c>
      <c r="I107" s="128">
        <f>ROUND(H107*1.015,0)</f>
        <v>8617</v>
      </c>
      <c r="J107" s="434">
        <f t="shared" si="2"/>
        <v>8617</v>
      </c>
      <c r="K107" s="129"/>
    </row>
    <row r="108" spans="1:15" s="122" customFormat="1" ht="15" customHeight="1">
      <c r="A108" s="155"/>
      <c r="B108" s="124" t="s">
        <v>2042</v>
      </c>
      <c r="C108" s="125" t="s">
        <v>464</v>
      </c>
      <c r="D108" s="126">
        <v>3700</v>
      </c>
      <c r="E108" s="127">
        <v>6200</v>
      </c>
      <c r="F108" s="128">
        <v>6200</v>
      </c>
      <c r="G108" s="128">
        <v>6200</v>
      </c>
      <c r="H108" s="128">
        <v>7760</v>
      </c>
      <c r="I108" s="128">
        <f>ROUND(H108*1.015,0)</f>
        <v>7876</v>
      </c>
      <c r="J108" s="434">
        <f t="shared" si="2"/>
        <v>7876</v>
      </c>
      <c r="K108" s="129"/>
    </row>
    <row r="109" spans="1:15" s="122" customFormat="1" ht="15" customHeight="1">
      <c r="A109" s="155"/>
      <c r="B109" s="124" t="s">
        <v>2043</v>
      </c>
      <c r="C109" s="125" t="s">
        <v>464</v>
      </c>
      <c r="D109" s="126">
        <v>3550</v>
      </c>
      <c r="E109" s="127">
        <v>5700</v>
      </c>
      <c r="F109" s="128">
        <v>5700</v>
      </c>
      <c r="G109" s="128">
        <v>5700</v>
      </c>
      <c r="H109" s="128">
        <v>7410</v>
      </c>
      <c r="I109" s="128">
        <f>ROUND(H109*1.015,0)</f>
        <v>7521</v>
      </c>
      <c r="J109" s="434">
        <f t="shared" si="2"/>
        <v>7521</v>
      </c>
      <c r="K109" s="129"/>
    </row>
    <row r="110" spans="1:15" s="122" customFormat="1" ht="15" customHeight="1">
      <c r="A110" s="155"/>
      <c r="B110" s="229" t="s">
        <v>465</v>
      </c>
      <c r="C110" s="125" t="s">
        <v>464</v>
      </c>
      <c r="D110" s="126">
        <v>5000</v>
      </c>
      <c r="E110" s="127">
        <v>8295</v>
      </c>
      <c r="F110" s="128">
        <v>8295</v>
      </c>
      <c r="G110" s="128">
        <v>8295</v>
      </c>
      <c r="H110" s="128">
        <v>14340</v>
      </c>
      <c r="I110" s="128">
        <f>ROUND(H110*1.02,0)</f>
        <v>14627</v>
      </c>
      <c r="J110" s="434">
        <f t="shared" si="2"/>
        <v>14627</v>
      </c>
      <c r="K110" s="129"/>
    </row>
    <row r="111" spans="1:15" s="122" customFormat="1" ht="15" customHeight="1">
      <c r="A111" s="155"/>
      <c r="B111" s="124" t="s">
        <v>466</v>
      </c>
      <c r="C111" s="125" t="s">
        <v>464</v>
      </c>
      <c r="D111" s="126">
        <v>5000</v>
      </c>
      <c r="E111" s="127">
        <v>8295</v>
      </c>
      <c r="F111" s="128">
        <v>8295</v>
      </c>
      <c r="G111" s="128">
        <v>8295</v>
      </c>
      <c r="H111" s="128">
        <v>12430</v>
      </c>
      <c r="I111" s="128">
        <f>ROUND(H111*1.02,0)</f>
        <v>12679</v>
      </c>
      <c r="J111" s="434">
        <f t="shared" si="2"/>
        <v>12679</v>
      </c>
      <c r="K111" s="129"/>
    </row>
    <row r="112" spans="1:15" s="122" customFormat="1" ht="15" customHeight="1">
      <c r="A112" s="155"/>
      <c r="B112" s="124" t="s">
        <v>467</v>
      </c>
      <c r="C112" s="125" t="s">
        <v>464</v>
      </c>
      <c r="D112" s="126">
        <v>4800</v>
      </c>
      <c r="E112" s="127">
        <v>7943</v>
      </c>
      <c r="F112" s="128">
        <v>7943</v>
      </c>
      <c r="G112" s="128">
        <v>7943</v>
      </c>
      <c r="H112" s="128">
        <v>12010</v>
      </c>
      <c r="I112" s="128">
        <v>12250</v>
      </c>
      <c r="J112" s="434">
        <f t="shared" si="2"/>
        <v>12250</v>
      </c>
      <c r="K112" s="129"/>
      <c r="N112" s="122">
        <f>(I112-H112)/H112*100</f>
        <v>1.9983347210657785</v>
      </c>
    </row>
    <row r="113" spans="1:11" s="122" customFormat="1" ht="15" customHeight="1">
      <c r="A113" s="155"/>
      <c r="B113" s="124" t="s">
        <v>468</v>
      </c>
      <c r="C113" s="125" t="s">
        <v>464</v>
      </c>
      <c r="D113" s="126">
        <v>4800</v>
      </c>
      <c r="E113" s="127">
        <v>7943</v>
      </c>
      <c r="F113" s="128">
        <v>7943</v>
      </c>
      <c r="G113" s="128">
        <v>7943</v>
      </c>
      <c r="H113" s="128">
        <v>11035</v>
      </c>
      <c r="I113" s="128">
        <f>ROUND(H113*1.02,0)</f>
        <v>11256</v>
      </c>
      <c r="J113" s="434">
        <f t="shared" si="2"/>
        <v>11256</v>
      </c>
      <c r="K113" s="129"/>
    </row>
    <row r="114" spans="1:11" s="122" customFormat="1" ht="15" customHeight="1">
      <c r="A114" s="155"/>
      <c r="B114" s="124" t="s">
        <v>469</v>
      </c>
      <c r="C114" s="125" t="s">
        <v>464</v>
      </c>
      <c r="D114" s="126">
        <v>4027</v>
      </c>
      <c r="E114" s="127">
        <v>6600</v>
      </c>
      <c r="F114" s="128">
        <v>6600</v>
      </c>
      <c r="G114" s="128">
        <v>6600</v>
      </c>
      <c r="H114" s="128">
        <v>10295</v>
      </c>
      <c r="I114" s="128">
        <f t="shared" ref="I114:I122" si="4">ROUND(H114*1.02,0)</f>
        <v>10501</v>
      </c>
      <c r="J114" s="434">
        <f t="shared" si="2"/>
        <v>10501</v>
      </c>
      <c r="K114" s="129"/>
    </row>
    <row r="115" spans="1:11" s="122" customFormat="1" ht="15" customHeight="1">
      <c r="A115" s="155"/>
      <c r="B115" s="124" t="s">
        <v>470</v>
      </c>
      <c r="C115" s="125" t="s">
        <v>464</v>
      </c>
      <c r="D115" s="126"/>
      <c r="E115" s="127">
        <v>8300</v>
      </c>
      <c r="F115" s="128">
        <v>8300</v>
      </c>
      <c r="G115" s="128">
        <v>8300</v>
      </c>
      <c r="H115" s="128">
        <v>9500</v>
      </c>
      <c r="I115" s="128">
        <f t="shared" si="4"/>
        <v>9690</v>
      </c>
      <c r="J115" s="434">
        <f t="shared" si="2"/>
        <v>9690</v>
      </c>
      <c r="K115" s="129"/>
    </row>
    <row r="116" spans="1:11" s="122" customFormat="1" ht="15" customHeight="1">
      <c r="A116" s="155"/>
      <c r="B116" s="124" t="s">
        <v>471</v>
      </c>
      <c r="C116" s="125" t="s">
        <v>464</v>
      </c>
      <c r="D116" s="126">
        <v>3550</v>
      </c>
      <c r="E116" s="127">
        <v>5700</v>
      </c>
      <c r="F116" s="128">
        <v>5700</v>
      </c>
      <c r="G116" s="128">
        <v>5700</v>
      </c>
      <c r="H116" s="128">
        <v>9050</v>
      </c>
      <c r="I116" s="128">
        <f t="shared" si="4"/>
        <v>9231</v>
      </c>
      <c r="J116" s="434">
        <f t="shared" si="2"/>
        <v>9231</v>
      </c>
      <c r="K116" s="129"/>
    </row>
    <row r="117" spans="1:11" s="122" customFormat="1" ht="15" customHeight="1">
      <c r="A117" s="155"/>
      <c r="B117" s="124" t="s">
        <v>2044</v>
      </c>
      <c r="C117" s="125" t="s">
        <v>464</v>
      </c>
      <c r="D117" s="126">
        <v>3200</v>
      </c>
      <c r="E117" s="127">
        <v>5210</v>
      </c>
      <c r="F117" s="128">
        <v>5210</v>
      </c>
      <c r="G117" s="128">
        <v>5210</v>
      </c>
      <c r="H117" s="128">
        <v>6700</v>
      </c>
      <c r="I117" s="128">
        <f t="shared" si="4"/>
        <v>6834</v>
      </c>
      <c r="J117" s="434">
        <f t="shared" si="2"/>
        <v>6834</v>
      </c>
      <c r="K117" s="129"/>
    </row>
    <row r="118" spans="1:11" s="122" customFormat="1" ht="15" customHeight="1">
      <c r="A118" s="155"/>
      <c r="B118" s="124" t="s">
        <v>2045</v>
      </c>
      <c r="C118" s="125" t="s">
        <v>464</v>
      </c>
      <c r="D118" s="126">
        <v>3000</v>
      </c>
      <c r="E118" s="127">
        <v>4735</v>
      </c>
      <c r="F118" s="128">
        <v>4735</v>
      </c>
      <c r="G118" s="128">
        <v>4735</v>
      </c>
      <c r="H118" s="128">
        <v>6100</v>
      </c>
      <c r="I118" s="128">
        <f t="shared" si="4"/>
        <v>6222</v>
      </c>
      <c r="J118" s="434">
        <f t="shared" si="2"/>
        <v>6222</v>
      </c>
      <c r="K118" s="129"/>
    </row>
    <row r="119" spans="1:11" s="122" customFormat="1" ht="15" customHeight="1">
      <c r="A119" s="155"/>
      <c r="B119" s="124" t="s">
        <v>2046</v>
      </c>
      <c r="C119" s="125" t="s">
        <v>464</v>
      </c>
      <c r="D119" s="126">
        <v>2800</v>
      </c>
      <c r="E119" s="127">
        <v>4535</v>
      </c>
      <c r="F119" s="128">
        <v>4535</v>
      </c>
      <c r="G119" s="128">
        <v>4535</v>
      </c>
      <c r="H119" s="128">
        <v>5740</v>
      </c>
      <c r="I119" s="128">
        <f t="shared" si="4"/>
        <v>5855</v>
      </c>
      <c r="J119" s="434">
        <f t="shared" si="2"/>
        <v>5855</v>
      </c>
      <c r="K119" s="129"/>
    </row>
    <row r="120" spans="1:11" s="122" customFormat="1" ht="15" customHeight="1">
      <c r="A120" s="155"/>
      <c r="B120" s="124" t="s">
        <v>472</v>
      </c>
      <c r="C120" s="125" t="s">
        <v>464</v>
      </c>
      <c r="D120" s="126">
        <v>3200</v>
      </c>
      <c r="E120" s="127">
        <v>5210</v>
      </c>
      <c r="F120" s="128">
        <v>5210</v>
      </c>
      <c r="G120" s="128">
        <v>5210</v>
      </c>
      <c r="H120" s="128">
        <v>8195</v>
      </c>
      <c r="I120" s="128">
        <f t="shared" si="4"/>
        <v>8359</v>
      </c>
      <c r="J120" s="434">
        <f t="shared" si="2"/>
        <v>8359</v>
      </c>
      <c r="K120" s="129"/>
    </row>
    <row r="121" spans="1:11" s="122" customFormat="1" ht="15" customHeight="1">
      <c r="A121" s="155"/>
      <c r="B121" s="124" t="s">
        <v>473</v>
      </c>
      <c r="C121" s="125" t="s">
        <v>464</v>
      </c>
      <c r="D121" s="126">
        <v>3000</v>
      </c>
      <c r="E121" s="127">
        <v>4735</v>
      </c>
      <c r="F121" s="128">
        <v>4735</v>
      </c>
      <c r="G121" s="128">
        <v>4735</v>
      </c>
      <c r="H121" s="128">
        <v>7590</v>
      </c>
      <c r="I121" s="128">
        <f t="shared" si="4"/>
        <v>7742</v>
      </c>
      <c r="J121" s="434">
        <f t="shared" si="2"/>
        <v>7742</v>
      </c>
      <c r="K121" s="129"/>
    </row>
    <row r="122" spans="1:11" s="122" customFormat="1" ht="15" customHeight="1">
      <c r="A122" s="155"/>
      <c r="B122" s="124" t="s">
        <v>474</v>
      </c>
      <c r="C122" s="125" t="s">
        <v>464</v>
      </c>
      <c r="D122" s="126">
        <v>2800</v>
      </c>
      <c r="E122" s="127">
        <v>4535</v>
      </c>
      <c r="F122" s="128">
        <v>4535</v>
      </c>
      <c r="G122" s="128">
        <v>4535</v>
      </c>
      <c r="H122" s="128">
        <v>7185</v>
      </c>
      <c r="I122" s="128">
        <f t="shared" si="4"/>
        <v>7329</v>
      </c>
      <c r="J122" s="434">
        <f t="shared" si="2"/>
        <v>7329</v>
      </c>
      <c r="K122" s="129"/>
    </row>
    <row r="123" spans="1:11" s="122" customFormat="1" ht="15" customHeight="1">
      <c r="A123" s="224">
        <v>4</v>
      </c>
      <c r="B123" s="131" t="s">
        <v>475</v>
      </c>
      <c r="C123" s="132"/>
      <c r="D123" s="133"/>
      <c r="E123" s="134"/>
      <c r="F123" s="135"/>
      <c r="G123" s="135"/>
      <c r="H123" s="135"/>
      <c r="I123" s="135"/>
      <c r="J123" s="434"/>
      <c r="K123" s="129"/>
    </row>
    <row r="124" spans="1:11" s="122" customFormat="1" ht="15" customHeight="1">
      <c r="A124" s="224"/>
      <c r="B124" s="124" t="s">
        <v>476</v>
      </c>
      <c r="C124" s="125" t="s">
        <v>341</v>
      </c>
      <c r="D124" s="126">
        <v>340</v>
      </c>
      <c r="E124" s="127">
        <v>478</v>
      </c>
      <c r="F124" s="128">
        <v>478</v>
      </c>
      <c r="G124" s="128">
        <v>478</v>
      </c>
      <c r="H124" s="137">
        <v>199.11504424778764</v>
      </c>
      <c r="I124" s="137">
        <v>199.11504424778764</v>
      </c>
      <c r="J124" s="434">
        <f t="shared" si="2"/>
        <v>199.11504424778764</v>
      </c>
      <c r="K124" s="129"/>
    </row>
    <row r="125" spans="1:11" s="122" customFormat="1" ht="15" customHeight="1">
      <c r="A125" s="232"/>
      <c r="B125" s="124" t="s">
        <v>477</v>
      </c>
      <c r="C125" s="125" t="s">
        <v>341</v>
      </c>
      <c r="D125" s="126">
        <v>340</v>
      </c>
      <c r="E125" s="127">
        <v>478</v>
      </c>
      <c r="F125" s="128">
        <v>478</v>
      </c>
      <c r="G125" s="128">
        <v>478</v>
      </c>
      <c r="H125" s="137">
        <v>199.11504424778764</v>
      </c>
      <c r="I125" s="137">
        <v>199.11504424778764</v>
      </c>
      <c r="J125" s="434">
        <f t="shared" si="2"/>
        <v>199.11504424778764</v>
      </c>
      <c r="K125" s="129"/>
    </row>
    <row r="126" spans="1:11" s="122" customFormat="1" ht="15" customHeight="1">
      <c r="A126" s="232"/>
      <c r="B126" s="124" t="s">
        <v>478</v>
      </c>
      <c r="C126" s="125" t="s">
        <v>341</v>
      </c>
      <c r="D126" s="126">
        <v>275</v>
      </c>
      <c r="E126" s="127">
        <v>372</v>
      </c>
      <c r="F126" s="128">
        <v>372</v>
      </c>
      <c r="G126" s="128">
        <v>372</v>
      </c>
      <c r="H126" s="137">
        <v>199.11504424778764</v>
      </c>
      <c r="I126" s="137">
        <v>199.11504424778764</v>
      </c>
      <c r="J126" s="434">
        <f t="shared" si="2"/>
        <v>199.11504424778764</v>
      </c>
      <c r="K126" s="129"/>
    </row>
    <row r="127" spans="1:11" s="122" customFormat="1" ht="15" customHeight="1">
      <c r="A127" s="233" t="s">
        <v>479</v>
      </c>
      <c r="B127" s="131" t="s">
        <v>480</v>
      </c>
      <c r="C127" s="132"/>
      <c r="D127" s="133"/>
      <c r="E127" s="134"/>
      <c r="F127" s="135"/>
      <c r="G127" s="135"/>
      <c r="H127" s="135"/>
      <c r="I127" s="135"/>
      <c r="J127" s="434"/>
      <c r="K127" s="129"/>
    </row>
    <row r="128" spans="1:11" s="122" customFormat="1" ht="15" customHeight="1">
      <c r="A128" s="232"/>
      <c r="B128" s="124" t="s">
        <v>476</v>
      </c>
      <c r="C128" s="125" t="s">
        <v>341</v>
      </c>
      <c r="D128" s="126">
        <v>340</v>
      </c>
      <c r="E128" s="127">
        <v>478</v>
      </c>
      <c r="F128" s="128">
        <v>478</v>
      </c>
      <c r="G128" s="128">
        <v>478</v>
      </c>
      <c r="H128" s="137">
        <v>168.14159292035399</v>
      </c>
      <c r="I128" s="137">
        <v>168.14159292035399</v>
      </c>
      <c r="J128" s="434">
        <f t="shared" si="2"/>
        <v>168.14159292035399</v>
      </c>
      <c r="K128" s="129"/>
    </row>
    <row r="129" spans="1:11" s="122" customFormat="1" ht="15" customHeight="1">
      <c r="A129" s="232"/>
      <c r="B129" s="124" t="s">
        <v>477</v>
      </c>
      <c r="C129" s="125" t="s">
        <v>341</v>
      </c>
      <c r="D129" s="126">
        <v>340</v>
      </c>
      <c r="E129" s="127">
        <v>478</v>
      </c>
      <c r="F129" s="128">
        <v>478</v>
      </c>
      <c r="G129" s="128">
        <v>478</v>
      </c>
      <c r="H129" s="137">
        <v>168.14159292035399</v>
      </c>
      <c r="I129" s="137">
        <v>168.14159292035399</v>
      </c>
      <c r="J129" s="434">
        <f t="shared" si="2"/>
        <v>168.14159292035399</v>
      </c>
      <c r="K129" s="129"/>
    </row>
    <row r="130" spans="1:11" s="122" customFormat="1" ht="15" customHeight="1">
      <c r="A130" s="232"/>
      <c r="B130" s="124" t="s">
        <v>481</v>
      </c>
      <c r="C130" s="125" t="s">
        <v>341</v>
      </c>
      <c r="D130" s="126">
        <v>275</v>
      </c>
      <c r="E130" s="127">
        <v>372</v>
      </c>
      <c r="F130" s="128">
        <v>372</v>
      </c>
      <c r="G130" s="128">
        <v>372</v>
      </c>
      <c r="H130" s="137">
        <v>168.14159292035399</v>
      </c>
      <c r="I130" s="137">
        <v>168.14159292035399</v>
      </c>
      <c r="J130" s="434">
        <f t="shared" si="2"/>
        <v>168.14159292035399</v>
      </c>
      <c r="K130" s="129"/>
    </row>
    <row r="131" spans="1:11" s="122" customFormat="1" ht="15" customHeight="1">
      <c r="A131" s="232"/>
      <c r="B131" s="124" t="s">
        <v>482</v>
      </c>
      <c r="C131" s="125" t="s">
        <v>341</v>
      </c>
      <c r="D131" s="126"/>
      <c r="E131" s="127"/>
      <c r="F131" s="128"/>
      <c r="G131" s="128"/>
      <c r="H131" s="137">
        <v>168.14159292035399</v>
      </c>
      <c r="I131" s="137">
        <v>168.14159292035399</v>
      </c>
      <c r="J131" s="434">
        <f t="shared" si="2"/>
        <v>168.14159292035399</v>
      </c>
      <c r="K131" s="129"/>
    </row>
    <row r="132" spans="1:11" s="122" customFormat="1" ht="15" customHeight="1">
      <c r="A132" s="232"/>
      <c r="B132" s="124" t="s">
        <v>478</v>
      </c>
      <c r="C132" s="125" t="s">
        <v>341</v>
      </c>
      <c r="D132" s="126"/>
      <c r="E132" s="127"/>
      <c r="F132" s="128"/>
      <c r="G132" s="128"/>
      <c r="H132" s="137">
        <v>168.14159292035399</v>
      </c>
      <c r="I132" s="137">
        <v>168.14159292035399</v>
      </c>
      <c r="J132" s="434">
        <f t="shared" si="2"/>
        <v>168.14159292035399</v>
      </c>
      <c r="K132" s="129"/>
    </row>
    <row r="133" spans="1:11" s="122" customFormat="1" ht="15" customHeight="1">
      <c r="A133" s="233" t="s">
        <v>483</v>
      </c>
      <c r="B133" s="234" t="s">
        <v>484</v>
      </c>
      <c r="C133" s="125" t="s">
        <v>341</v>
      </c>
      <c r="D133" s="126">
        <v>340</v>
      </c>
      <c r="E133" s="127">
        <v>478</v>
      </c>
      <c r="F133" s="128">
        <v>478</v>
      </c>
      <c r="G133" s="128">
        <v>478</v>
      </c>
      <c r="H133" s="137">
        <v>125.6637168141593</v>
      </c>
      <c r="I133" s="137">
        <v>125.6637168141593</v>
      </c>
      <c r="J133" s="434">
        <f t="shared" si="2"/>
        <v>125.6637168141593</v>
      </c>
      <c r="K133" s="129"/>
    </row>
    <row r="134" spans="1:11" s="122" customFormat="1" ht="15" customHeight="1">
      <c r="A134" s="233" t="s">
        <v>485</v>
      </c>
      <c r="B134" s="234" t="s">
        <v>486</v>
      </c>
      <c r="C134" s="125" t="s">
        <v>352</v>
      </c>
      <c r="D134" s="126">
        <v>340</v>
      </c>
      <c r="E134" s="127">
        <v>478</v>
      </c>
      <c r="F134" s="128">
        <v>478</v>
      </c>
      <c r="G134" s="128">
        <v>478</v>
      </c>
      <c r="H134" s="137">
        <v>125.6637168141593</v>
      </c>
      <c r="I134" s="137">
        <v>125.6637168141593</v>
      </c>
      <c r="J134" s="434">
        <f t="shared" si="2"/>
        <v>125.6637168141593</v>
      </c>
      <c r="K134" s="129"/>
    </row>
    <row r="135" spans="1:11" s="122" customFormat="1" ht="15" customHeight="1">
      <c r="A135" s="233">
        <v>4.4000000000000004</v>
      </c>
      <c r="B135" s="131" t="s">
        <v>487</v>
      </c>
      <c r="C135" s="132"/>
      <c r="D135" s="133"/>
      <c r="E135" s="134"/>
      <c r="F135" s="135"/>
      <c r="G135" s="135"/>
      <c r="H135" s="135"/>
      <c r="I135" s="135"/>
      <c r="J135" s="434"/>
      <c r="K135" s="129"/>
    </row>
    <row r="136" spans="1:11" s="122" customFormat="1" ht="15" customHeight="1">
      <c r="A136" s="224"/>
      <c r="B136" s="124" t="s">
        <v>488</v>
      </c>
      <c r="C136" s="125" t="s">
        <v>274</v>
      </c>
      <c r="D136" s="126">
        <v>340</v>
      </c>
      <c r="E136" s="127">
        <v>478</v>
      </c>
      <c r="F136" s="128">
        <v>478</v>
      </c>
      <c r="G136" s="128">
        <v>478</v>
      </c>
      <c r="H136" s="137">
        <v>602</v>
      </c>
      <c r="I136" s="128">
        <f>ROUND(H136*1.015,0)</f>
        <v>611</v>
      </c>
      <c r="J136" s="434">
        <f t="shared" ref="J136:J140" si="5">I136</f>
        <v>611</v>
      </c>
      <c r="K136" s="129"/>
    </row>
    <row r="137" spans="1:11" s="122" customFormat="1" ht="15" customHeight="1">
      <c r="A137" s="232"/>
      <c r="B137" s="124" t="s">
        <v>489</v>
      </c>
      <c r="C137" s="125" t="s">
        <v>274</v>
      </c>
      <c r="D137" s="126">
        <v>340</v>
      </c>
      <c r="E137" s="127">
        <v>478</v>
      </c>
      <c r="F137" s="128">
        <v>478</v>
      </c>
      <c r="G137" s="128">
        <v>478</v>
      </c>
      <c r="H137" s="137">
        <v>597</v>
      </c>
      <c r="I137" s="128">
        <f>ROUND(H137*1.015,0)</f>
        <v>606</v>
      </c>
      <c r="J137" s="434">
        <f t="shared" si="5"/>
        <v>606</v>
      </c>
      <c r="K137" s="129"/>
    </row>
    <row r="138" spans="1:11" s="122" customFormat="1" ht="15" customHeight="1">
      <c r="A138" s="232"/>
      <c r="B138" s="124" t="s">
        <v>490</v>
      </c>
      <c r="C138" s="125" t="s">
        <v>274</v>
      </c>
      <c r="D138" s="126">
        <v>275</v>
      </c>
      <c r="E138" s="127">
        <v>372</v>
      </c>
      <c r="F138" s="128">
        <v>372</v>
      </c>
      <c r="G138" s="128">
        <v>372</v>
      </c>
      <c r="H138" s="137">
        <v>457</v>
      </c>
      <c r="I138" s="128">
        <f>ROUND(H138*1.015,0)</f>
        <v>464</v>
      </c>
      <c r="J138" s="434">
        <f t="shared" si="5"/>
        <v>464</v>
      </c>
      <c r="K138" s="129"/>
    </row>
    <row r="139" spans="1:11" s="122" customFormat="1" ht="15" customHeight="1">
      <c r="A139" s="232"/>
      <c r="B139" s="124" t="s">
        <v>491</v>
      </c>
      <c r="C139" s="125" t="s">
        <v>274</v>
      </c>
      <c r="D139" s="126">
        <v>205</v>
      </c>
      <c r="E139" s="127">
        <v>285</v>
      </c>
      <c r="F139" s="128">
        <v>285</v>
      </c>
      <c r="G139" s="128">
        <v>285</v>
      </c>
      <c r="H139" s="137">
        <v>362</v>
      </c>
      <c r="I139" s="128">
        <f>ROUND(H139*1.015,0)</f>
        <v>367</v>
      </c>
      <c r="J139" s="434">
        <f t="shared" si="5"/>
        <v>367</v>
      </c>
      <c r="K139" s="129"/>
    </row>
    <row r="140" spans="1:11" s="122" customFormat="1" ht="15" customHeight="1" thickBot="1">
      <c r="A140" s="235">
        <v>5</v>
      </c>
      <c r="B140" s="561" t="s">
        <v>492</v>
      </c>
      <c r="C140" s="757" t="s">
        <v>493</v>
      </c>
      <c r="D140" s="758"/>
      <c r="E140" s="759"/>
      <c r="F140" s="760"/>
      <c r="G140" s="760"/>
      <c r="H140" s="317">
        <v>71.5</v>
      </c>
      <c r="I140" s="761">
        <f>ROUND(H140*1.05,0)</f>
        <v>75</v>
      </c>
      <c r="J140" s="434">
        <f t="shared" si="5"/>
        <v>75</v>
      </c>
      <c r="K140" s="237"/>
    </row>
  </sheetData>
  <mergeCells count="6"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2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7.2851562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2.5703125" style="212" customWidth="1"/>
    <col min="9" max="10" width="12" style="212" customWidth="1"/>
    <col min="11" max="11" width="7.7109375" style="48" customWidth="1"/>
    <col min="12" max="13" width="9.140625" style="48"/>
    <col min="14" max="14" width="12" style="48" customWidth="1"/>
    <col min="15" max="16384" width="9.140625" style="48"/>
  </cols>
  <sheetData>
    <row r="1" spans="1:13" ht="25.5" thickBot="1">
      <c r="A1" s="847" t="s">
        <v>494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3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3" ht="56.2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238" t="s">
        <v>2035</v>
      </c>
      <c r="I3" s="630" t="s">
        <v>2123</v>
      </c>
      <c r="J3" s="630" t="s">
        <v>2137</v>
      </c>
      <c r="K3" s="859"/>
    </row>
    <row r="4" spans="1:13" s="122" customFormat="1" ht="32.25" customHeight="1">
      <c r="A4" s="246">
        <v>1</v>
      </c>
      <c r="B4" s="239" t="s">
        <v>2106</v>
      </c>
      <c r="C4" s="660" t="s">
        <v>210</v>
      </c>
      <c r="D4" s="661"/>
      <c r="E4" s="662"/>
      <c r="F4" s="663"/>
      <c r="G4" s="663"/>
      <c r="H4" s="664">
        <v>65.400000000000006</v>
      </c>
      <c r="I4" s="663">
        <v>70.099999999999994</v>
      </c>
      <c r="J4" s="786">
        <f>I4</f>
        <v>70.099999999999994</v>
      </c>
      <c r="K4" s="576"/>
      <c r="M4" s="122">
        <f>(I4-H4)/H4*100</f>
        <v>7.1865443425076263</v>
      </c>
    </row>
    <row r="5" spans="1:13" s="122" customFormat="1" ht="32.25" customHeight="1">
      <c r="A5" s="246">
        <v>2</v>
      </c>
      <c r="B5" s="239" t="s">
        <v>2108</v>
      </c>
      <c r="C5" s="660" t="s">
        <v>210</v>
      </c>
      <c r="D5" s="661"/>
      <c r="E5" s="662"/>
      <c r="F5" s="663"/>
      <c r="G5" s="663"/>
      <c r="H5" s="664"/>
      <c r="I5" s="637">
        <v>72.099999999999994</v>
      </c>
      <c r="J5" s="786">
        <f t="shared" ref="J5:J42" si="0">I5</f>
        <v>72.099999999999994</v>
      </c>
      <c r="K5" s="576"/>
    </row>
    <row r="6" spans="1:13" s="122" customFormat="1" ht="15.75" customHeight="1">
      <c r="A6" s="246">
        <v>3</v>
      </c>
      <c r="B6" s="247" t="s">
        <v>2107</v>
      </c>
      <c r="C6" s="144" t="s">
        <v>210</v>
      </c>
      <c r="D6" s="145"/>
      <c r="E6" s="248"/>
      <c r="F6" s="249"/>
      <c r="G6" s="249"/>
      <c r="H6" s="249"/>
      <c r="I6" s="249">
        <v>70.099999999999994</v>
      </c>
      <c r="J6" s="786">
        <f t="shared" si="0"/>
        <v>70.099999999999994</v>
      </c>
      <c r="K6" s="245"/>
    </row>
    <row r="7" spans="1:13" s="122" customFormat="1" ht="15.75" customHeight="1">
      <c r="A7" s="246">
        <v>4</v>
      </c>
      <c r="B7" s="247" t="s">
        <v>495</v>
      </c>
      <c r="C7" s="144" t="s">
        <v>210</v>
      </c>
      <c r="D7" s="145"/>
      <c r="E7" s="248"/>
      <c r="F7" s="249"/>
      <c r="G7" s="249"/>
      <c r="H7" s="249">
        <v>70.7</v>
      </c>
      <c r="I7" s="249">
        <v>70.7</v>
      </c>
      <c r="J7" s="786">
        <f t="shared" si="0"/>
        <v>70.7</v>
      </c>
      <c r="K7" s="245"/>
    </row>
    <row r="8" spans="1:13" s="122" customFormat="1" ht="15.75" customHeight="1">
      <c r="A8" s="246">
        <v>5</v>
      </c>
      <c r="B8" s="247" t="s">
        <v>2109</v>
      </c>
      <c r="C8" s="144" t="s">
        <v>210</v>
      </c>
      <c r="D8" s="145"/>
      <c r="E8" s="248"/>
      <c r="F8" s="249"/>
      <c r="G8" s="249"/>
      <c r="H8" s="249"/>
      <c r="I8" s="249">
        <v>87</v>
      </c>
      <c r="J8" s="786">
        <f t="shared" si="0"/>
        <v>87</v>
      </c>
      <c r="K8" s="245"/>
    </row>
    <row r="9" spans="1:13" s="122" customFormat="1" ht="15.75">
      <c r="A9" s="250" t="s">
        <v>496</v>
      </c>
      <c r="B9" s="251" t="s">
        <v>497</v>
      </c>
      <c r="C9" s="144"/>
      <c r="D9" s="145"/>
      <c r="E9" s="248"/>
      <c r="F9" s="249"/>
      <c r="G9" s="249"/>
      <c r="H9" s="249"/>
      <c r="I9" s="249"/>
      <c r="J9" s="663"/>
      <c r="K9" s="129"/>
    </row>
    <row r="10" spans="1:13" s="122" customFormat="1" ht="15" customHeight="1">
      <c r="A10" s="252" t="s">
        <v>498</v>
      </c>
      <c r="B10" s="181" t="s">
        <v>499</v>
      </c>
      <c r="C10" s="144" t="s">
        <v>210</v>
      </c>
      <c r="D10" s="145"/>
      <c r="E10" s="248"/>
      <c r="F10" s="249"/>
      <c r="G10" s="249"/>
      <c r="H10" s="249">
        <v>60.8</v>
      </c>
      <c r="I10" s="249">
        <v>63.3</v>
      </c>
      <c r="J10" s="663">
        <f t="shared" si="0"/>
        <v>63.3</v>
      </c>
      <c r="K10" s="245"/>
    </row>
    <row r="11" spans="1:13" s="122" customFormat="1" ht="15" customHeight="1">
      <c r="A11" s="252" t="s">
        <v>500</v>
      </c>
      <c r="B11" s="181" t="s">
        <v>501</v>
      </c>
      <c r="C11" s="144" t="s">
        <v>210</v>
      </c>
      <c r="D11" s="145"/>
      <c r="E11" s="248"/>
      <c r="F11" s="249"/>
      <c r="G11" s="249"/>
      <c r="H11" s="249">
        <v>64.599999999999994</v>
      </c>
      <c r="I11" s="249">
        <v>62.2</v>
      </c>
      <c r="J11" s="663">
        <f t="shared" si="0"/>
        <v>62.2</v>
      </c>
      <c r="K11" s="245"/>
    </row>
    <row r="12" spans="1:13" s="122" customFormat="1" ht="15" customHeight="1">
      <c r="A12" s="252" t="s">
        <v>502</v>
      </c>
      <c r="B12" s="181" t="s">
        <v>503</v>
      </c>
      <c r="C12" s="144" t="s">
        <v>210</v>
      </c>
      <c r="D12" s="145"/>
      <c r="E12" s="248"/>
      <c r="F12" s="249"/>
      <c r="G12" s="249"/>
      <c r="H12" s="249">
        <v>68.3</v>
      </c>
      <c r="I12" s="249">
        <v>71.099999999999994</v>
      </c>
      <c r="J12" s="663">
        <f t="shared" si="0"/>
        <v>71.099999999999994</v>
      </c>
      <c r="K12" s="245"/>
    </row>
    <row r="13" spans="1:13" s="122" customFormat="1" ht="15" customHeight="1">
      <c r="A13" s="252" t="s">
        <v>504</v>
      </c>
      <c r="B13" s="181" t="s">
        <v>505</v>
      </c>
      <c r="C13" s="144" t="s">
        <v>210</v>
      </c>
      <c r="D13" s="145"/>
      <c r="E13" s="248"/>
      <c r="F13" s="249"/>
      <c r="G13" s="249"/>
      <c r="H13" s="249">
        <v>61.6</v>
      </c>
      <c r="I13" s="249">
        <v>64.099999999999994</v>
      </c>
      <c r="J13" s="663">
        <f t="shared" si="0"/>
        <v>64.099999999999994</v>
      </c>
      <c r="K13" s="245"/>
    </row>
    <row r="14" spans="1:13" s="122" customFormat="1" ht="15" customHeight="1">
      <c r="A14" s="252" t="s">
        <v>506</v>
      </c>
      <c r="B14" s="181" t="s">
        <v>507</v>
      </c>
      <c r="C14" s="144" t="s">
        <v>210</v>
      </c>
      <c r="D14" s="145"/>
      <c r="E14" s="248"/>
      <c r="F14" s="249"/>
      <c r="G14" s="249"/>
      <c r="H14" s="249">
        <v>66.3</v>
      </c>
      <c r="I14" s="249">
        <v>68.099999999999994</v>
      </c>
      <c r="J14" s="663">
        <f t="shared" si="0"/>
        <v>68.099999999999994</v>
      </c>
      <c r="K14" s="245"/>
    </row>
    <row r="15" spans="1:13" s="122" customFormat="1" ht="15" customHeight="1">
      <c r="A15" s="252" t="s">
        <v>508</v>
      </c>
      <c r="B15" s="181" t="s">
        <v>509</v>
      </c>
      <c r="C15" s="144" t="s">
        <v>210</v>
      </c>
      <c r="D15" s="145"/>
      <c r="E15" s="248"/>
      <c r="F15" s="249"/>
      <c r="G15" s="249"/>
      <c r="H15" s="249">
        <v>62.7</v>
      </c>
      <c r="I15" s="249">
        <v>65.3</v>
      </c>
      <c r="J15" s="663">
        <f t="shared" si="0"/>
        <v>65.3</v>
      </c>
      <c r="K15" s="245"/>
    </row>
    <row r="16" spans="1:13" s="122" customFormat="1" ht="15" customHeight="1">
      <c r="A16" s="252" t="s">
        <v>510</v>
      </c>
      <c r="B16" s="181" t="s">
        <v>511</v>
      </c>
      <c r="C16" s="144" t="s">
        <v>210</v>
      </c>
      <c r="D16" s="145"/>
      <c r="E16" s="248"/>
      <c r="F16" s="249"/>
      <c r="G16" s="249"/>
      <c r="H16" s="249">
        <v>69.400000000000006</v>
      </c>
      <c r="I16" s="249">
        <v>70.400000000000006</v>
      </c>
      <c r="J16" s="663">
        <f t="shared" si="0"/>
        <v>70.400000000000006</v>
      </c>
      <c r="K16" s="129"/>
    </row>
    <row r="17" spans="1:16" s="122" customFormat="1" ht="15" customHeight="1">
      <c r="A17" s="253" t="s">
        <v>512</v>
      </c>
      <c r="B17" s="254" t="s">
        <v>513</v>
      </c>
      <c r="C17" s="144"/>
      <c r="D17" s="145"/>
      <c r="E17" s="248"/>
      <c r="F17" s="249"/>
      <c r="G17" s="249"/>
      <c r="H17" s="249"/>
      <c r="I17" s="249"/>
      <c r="J17" s="663">
        <f t="shared" si="0"/>
        <v>0</v>
      </c>
      <c r="K17" s="129"/>
    </row>
    <row r="18" spans="1:16" s="122" customFormat="1" ht="15" customHeight="1">
      <c r="A18" s="253" t="s">
        <v>514</v>
      </c>
      <c r="B18" s="665" t="s">
        <v>2110</v>
      </c>
      <c r="C18" s="144" t="s">
        <v>210</v>
      </c>
      <c r="D18" s="145"/>
      <c r="E18" s="248"/>
      <c r="F18" s="249"/>
      <c r="G18" s="249"/>
      <c r="H18" s="249">
        <v>310</v>
      </c>
      <c r="I18" s="249">
        <v>320</v>
      </c>
      <c r="J18" s="663">
        <f t="shared" si="0"/>
        <v>320</v>
      </c>
      <c r="K18" s="129"/>
    </row>
    <row r="19" spans="1:16" s="122" customFormat="1" ht="26.25" customHeight="1">
      <c r="A19" s="635">
        <v>4</v>
      </c>
      <c r="B19" s="636" t="s">
        <v>515</v>
      </c>
      <c r="C19" s="151" t="s">
        <v>516</v>
      </c>
      <c r="D19" s="152"/>
      <c r="E19" s="501"/>
      <c r="F19" s="637"/>
      <c r="G19" s="637"/>
      <c r="H19" s="856"/>
      <c r="I19" s="857"/>
      <c r="J19" s="663"/>
      <c r="K19" s="129"/>
    </row>
    <row r="20" spans="1:16" s="122" customFormat="1" ht="15" customHeight="1">
      <c r="A20" s="255">
        <v>5</v>
      </c>
      <c r="B20" s="256" t="s">
        <v>517</v>
      </c>
      <c r="C20" s="132"/>
      <c r="D20" s="133"/>
      <c r="E20" s="134"/>
      <c r="F20" s="135"/>
      <c r="G20" s="135"/>
      <c r="H20" s="135"/>
      <c r="I20" s="135"/>
      <c r="J20" s="663"/>
      <c r="K20" s="575"/>
      <c r="M20" s="601">
        <v>0.1</v>
      </c>
      <c r="N20" s="254" t="s">
        <v>2060</v>
      </c>
    </row>
    <row r="21" spans="1:16" s="122" customFormat="1" ht="15" customHeight="1">
      <c r="A21" s="257" t="s">
        <v>518</v>
      </c>
      <c r="B21" s="258" t="s">
        <v>519</v>
      </c>
      <c r="C21" s="125" t="s">
        <v>520</v>
      </c>
      <c r="D21" s="126">
        <v>1392</v>
      </c>
      <c r="E21" s="127"/>
      <c r="F21" s="128"/>
      <c r="G21" s="128">
        <v>1660</v>
      </c>
      <c r="H21" s="669">
        <v>1415</v>
      </c>
      <c r="I21" s="669">
        <v>1415</v>
      </c>
      <c r="J21" s="663">
        <f t="shared" si="0"/>
        <v>1415</v>
      </c>
      <c r="K21" s="576"/>
      <c r="M21" s="139" t="e">
        <f>ROUND(#REF!*1.1,0)</f>
        <v>#REF!</v>
      </c>
      <c r="N21" s="166">
        <v>2101</v>
      </c>
      <c r="P21" s="122">
        <f>(I21-H21)/H21*100</f>
        <v>0</v>
      </c>
    </row>
    <row r="22" spans="1:16" s="122" customFormat="1" ht="15" customHeight="1">
      <c r="A22" s="257" t="s">
        <v>521</v>
      </c>
      <c r="B22" s="258" t="s">
        <v>522</v>
      </c>
      <c r="C22" s="125" t="s">
        <v>520</v>
      </c>
      <c r="D22" s="126">
        <v>1392</v>
      </c>
      <c r="E22" s="127"/>
      <c r="F22" s="128"/>
      <c r="G22" s="128">
        <v>1660</v>
      </c>
      <c r="H22" s="669">
        <v>1890</v>
      </c>
      <c r="I22" s="669">
        <v>1890</v>
      </c>
      <c r="J22" s="663">
        <f t="shared" si="0"/>
        <v>1890</v>
      </c>
      <c r="K22" s="576"/>
      <c r="M22" s="139" t="e">
        <f>ROUND(#REF!*1.1,0)</f>
        <v>#REF!</v>
      </c>
      <c r="N22" s="166">
        <v>2596</v>
      </c>
      <c r="P22" s="122">
        <f t="shared" ref="P22:P39" si="1">(I22-H22)/H22*100</f>
        <v>0</v>
      </c>
    </row>
    <row r="23" spans="1:16" s="122" customFormat="1" ht="15" customHeight="1">
      <c r="A23" s="257" t="s">
        <v>523</v>
      </c>
      <c r="B23" s="258" t="s">
        <v>524</v>
      </c>
      <c r="C23" s="125" t="s">
        <v>520</v>
      </c>
      <c r="D23" s="126"/>
      <c r="E23" s="127"/>
      <c r="F23" s="128"/>
      <c r="G23" s="128"/>
      <c r="H23" s="669">
        <v>2365</v>
      </c>
      <c r="I23" s="669">
        <v>2365</v>
      </c>
      <c r="J23" s="663">
        <f t="shared" si="0"/>
        <v>2365</v>
      </c>
      <c r="K23" s="576"/>
      <c r="M23" s="139" t="e">
        <f>ROUND(#REF!*1.1,0)</f>
        <v>#REF!</v>
      </c>
      <c r="N23" s="166">
        <v>3151</v>
      </c>
      <c r="P23" s="122">
        <f t="shared" si="1"/>
        <v>0</v>
      </c>
    </row>
    <row r="24" spans="1:16" s="122" customFormat="1" ht="15" customHeight="1">
      <c r="A24" s="257" t="s">
        <v>525</v>
      </c>
      <c r="B24" s="258" t="s">
        <v>526</v>
      </c>
      <c r="C24" s="125" t="s">
        <v>520</v>
      </c>
      <c r="D24" s="126">
        <v>1392</v>
      </c>
      <c r="E24" s="127">
        <v>2045</v>
      </c>
      <c r="F24" s="128">
        <v>2150</v>
      </c>
      <c r="G24" s="128">
        <v>2260</v>
      </c>
      <c r="H24" s="669">
        <v>3415</v>
      </c>
      <c r="I24" s="669">
        <v>3415</v>
      </c>
      <c r="J24" s="663">
        <f t="shared" si="0"/>
        <v>3415</v>
      </c>
      <c r="K24" s="576"/>
      <c r="M24" s="139" t="e">
        <f>ROUND(#REF!*1.1,0)</f>
        <v>#REF!</v>
      </c>
      <c r="N24" s="166">
        <v>3585</v>
      </c>
      <c r="P24" s="122">
        <f t="shared" si="1"/>
        <v>0</v>
      </c>
    </row>
    <row r="25" spans="1:16" s="122" customFormat="1" ht="15" customHeight="1">
      <c r="A25" s="257" t="s">
        <v>527</v>
      </c>
      <c r="B25" s="258" t="s">
        <v>528</v>
      </c>
      <c r="C25" s="125" t="s">
        <v>520</v>
      </c>
      <c r="D25" s="126">
        <v>1569</v>
      </c>
      <c r="E25" s="127">
        <v>2615</v>
      </c>
      <c r="F25" s="128">
        <v>2750</v>
      </c>
      <c r="G25" s="128">
        <v>2890</v>
      </c>
      <c r="H25" s="669">
        <v>4570</v>
      </c>
      <c r="I25" s="669">
        <v>4570</v>
      </c>
      <c r="J25" s="663">
        <f t="shared" si="0"/>
        <v>4570</v>
      </c>
      <c r="K25" s="576"/>
      <c r="M25" s="139" t="e">
        <f>ROUND(#REF!*1.1,0)</f>
        <v>#REF!</v>
      </c>
      <c r="N25" s="600">
        <v>4573</v>
      </c>
      <c r="P25" s="122">
        <f t="shared" si="1"/>
        <v>0</v>
      </c>
    </row>
    <row r="26" spans="1:16" s="122" customFormat="1" ht="15" customHeight="1">
      <c r="A26" s="257" t="s">
        <v>529</v>
      </c>
      <c r="B26" s="258" t="s">
        <v>530</v>
      </c>
      <c r="C26" s="125" t="s">
        <v>520</v>
      </c>
      <c r="D26" s="126">
        <v>1711</v>
      </c>
      <c r="E26" s="127">
        <v>3000</v>
      </c>
      <c r="F26" s="128">
        <v>3150</v>
      </c>
      <c r="G26" s="128">
        <v>3310</v>
      </c>
      <c r="H26" s="669">
        <v>4895</v>
      </c>
      <c r="I26" s="669">
        <v>4895</v>
      </c>
      <c r="J26" s="663">
        <f t="shared" si="0"/>
        <v>4895</v>
      </c>
      <c r="K26" s="576"/>
      <c r="M26" s="139" t="e">
        <f>ROUND(#REF!*1.1,0)</f>
        <v>#REF!</v>
      </c>
      <c r="N26" s="166">
        <v>5253</v>
      </c>
      <c r="P26" s="122">
        <f t="shared" si="1"/>
        <v>0</v>
      </c>
    </row>
    <row r="27" spans="1:16" s="122" customFormat="1" ht="15" customHeight="1">
      <c r="A27" s="257" t="s">
        <v>531</v>
      </c>
      <c r="B27" s="258" t="s">
        <v>532</v>
      </c>
      <c r="C27" s="125" t="s">
        <v>520</v>
      </c>
      <c r="D27" s="126">
        <v>2012</v>
      </c>
      <c r="E27" s="127">
        <v>3360</v>
      </c>
      <c r="F27" s="128">
        <v>3530</v>
      </c>
      <c r="G27" s="128">
        <v>3710</v>
      </c>
      <c r="H27" s="669">
        <v>5460</v>
      </c>
      <c r="I27" s="669">
        <v>5460</v>
      </c>
      <c r="J27" s="663">
        <f t="shared" si="0"/>
        <v>5460</v>
      </c>
      <c r="K27" s="576"/>
      <c r="M27" s="139" t="e">
        <f>ROUND(#REF!*1.1,0)</f>
        <v>#REF!</v>
      </c>
      <c r="N27" s="166">
        <v>5870</v>
      </c>
      <c r="P27" s="122">
        <f t="shared" si="1"/>
        <v>0</v>
      </c>
    </row>
    <row r="28" spans="1:16" s="122" customFormat="1" ht="15" customHeight="1">
      <c r="A28" s="257" t="s">
        <v>533</v>
      </c>
      <c r="B28" s="258" t="s">
        <v>534</v>
      </c>
      <c r="C28" s="125" t="s">
        <v>520</v>
      </c>
      <c r="D28" s="126">
        <v>2340</v>
      </c>
      <c r="E28" s="127">
        <v>4000</v>
      </c>
      <c r="F28" s="128">
        <v>4200</v>
      </c>
      <c r="G28" s="128">
        <v>4420</v>
      </c>
      <c r="H28" s="669">
        <v>6755</v>
      </c>
      <c r="I28" s="669">
        <v>6755</v>
      </c>
      <c r="J28" s="663">
        <f t="shared" si="0"/>
        <v>6755</v>
      </c>
      <c r="K28" s="576"/>
      <c r="M28" s="139" t="e">
        <f>ROUND(#REF!*1.1,0)</f>
        <v>#REF!</v>
      </c>
      <c r="N28" s="166">
        <v>7045</v>
      </c>
      <c r="P28" s="122">
        <f t="shared" si="1"/>
        <v>0</v>
      </c>
    </row>
    <row r="29" spans="1:16" s="122" customFormat="1" ht="15" customHeight="1">
      <c r="A29" s="257" t="s">
        <v>535</v>
      </c>
      <c r="B29" s="258" t="s">
        <v>536</v>
      </c>
      <c r="C29" s="125" t="s">
        <v>520</v>
      </c>
      <c r="D29" s="126">
        <v>3289</v>
      </c>
      <c r="E29" s="127">
        <v>5800</v>
      </c>
      <c r="F29" s="128">
        <v>6090</v>
      </c>
      <c r="G29" s="128">
        <v>6400</v>
      </c>
      <c r="H29" s="669">
        <v>9240</v>
      </c>
      <c r="I29" s="669">
        <v>9240</v>
      </c>
      <c r="J29" s="663">
        <f t="shared" si="0"/>
        <v>9240</v>
      </c>
      <c r="K29" s="576"/>
      <c r="M29" s="139" t="e">
        <f>ROUND(#REF!*1.1,0)</f>
        <v>#REF!</v>
      </c>
      <c r="N29" s="166">
        <v>10134</v>
      </c>
      <c r="P29" s="122">
        <f t="shared" si="1"/>
        <v>0</v>
      </c>
    </row>
    <row r="30" spans="1:16" s="122" customFormat="1" ht="15" customHeight="1">
      <c r="A30" s="257" t="s">
        <v>537</v>
      </c>
      <c r="B30" s="258" t="s">
        <v>538</v>
      </c>
      <c r="C30" s="125" t="s">
        <v>520</v>
      </c>
      <c r="D30" s="126">
        <v>4376</v>
      </c>
      <c r="E30" s="127">
        <v>7350</v>
      </c>
      <c r="F30" s="128">
        <v>7700</v>
      </c>
      <c r="G30" s="128">
        <v>8110</v>
      </c>
      <c r="H30" s="669">
        <v>12240</v>
      </c>
      <c r="I30" s="669">
        <v>12240</v>
      </c>
      <c r="J30" s="663">
        <f t="shared" si="0"/>
        <v>12240</v>
      </c>
      <c r="K30" s="576"/>
      <c r="M30" s="139" t="e">
        <f>ROUND(#REF!*1.1,0)</f>
        <v>#REF!</v>
      </c>
      <c r="N30" s="166">
        <v>12915</v>
      </c>
      <c r="P30" s="122">
        <f t="shared" si="1"/>
        <v>0</v>
      </c>
    </row>
    <row r="31" spans="1:16" s="122" customFormat="1" ht="15" customHeight="1">
      <c r="A31" s="257" t="s">
        <v>539</v>
      </c>
      <c r="B31" s="258" t="s">
        <v>540</v>
      </c>
      <c r="C31" s="125" t="s">
        <v>520</v>
      </c>
      <c r="D31" s="126">
        <v>4933</v>
      </c>
      <c r="E31" s="127">
        <v>8150</v>
      </c>
      <c r="F31" s="128">
        <v>8800</v>
      </c>
      <c r="G31" s="128">
        <v>9000</v>
      </c>
      <c r="H31" s="669">
        <v>13165</v>
      </c>
      <c r="I31" s="669">
        <v>13165</v>
      </c>
      <c r="J31" s="663">
        <f t="shared" si="0"/>
        <v>13165</v>
      </c>
      <c r="K31" s="576"/>
      <c r="M31" s="139" t="e">
        <f>ROUND(#REF!*1.1,0)</f>
        <v>#REF!</v>
      </c>
      <c r="N31" s="166">
        <v>14336</v>
      </c>
      <c r="P31" s="122">
        <f t="shared" si="1"/>
        <v>0</v>
      </c>
    </row>
    <row r="32" spans="1:16" s="122" customFormat="1" ht="15" customHeight="1">
      <c r="A32" s="257" t="s">
        <v>541</v>
      </c>
      <c r="B32" s="258" t="s">
        <v>542</v>
      </c>
      <c r="C32" s="125" t="s">
        <v>520</v>
      </c>
      <c r="D32" s="126"/>
      <c r="E32" s="127">
        <v>9560</v>
      </c>
      <c r="F32" s="128">
        <v>10000</v>
      </c>
      <c r="G32" s="128">
        <v>10560</v>
      </c>
      <c r="H32" s="669">
        <v>16120</v>
      </c>
      <c r="I32" s="669">
        <v>16120</v>
      </c>
      <c r="J32" s="663">
        <f t="shared" si="0"/>
        <v>16120</v>
      </c>
      <c r="K32" s="576"/>
      <c r="M32" s="139" t="e">
        <f>ROUND(#REF!*1.1,0)</f>
        <v>#REF!</v>
      </c>
      <c r="N32" s="166">
        <v>16808</v>
      </c>
      <c r="P32" s="122">
        <f t="shared" si="1"/>
        <v>0</v>
      </c>
    </row>
    <row r="33" spans="1:16" s="122" customFormat="1" ht="15" customHeight="1">
      <c r="A33" s="257" t="s">
        <v>543</v>
      </c>
      <c r="B33" s="258" t="s">
        <v>544</v>
      </c>
      <c r="C33" s="125" t="s">
        <v>520</v>
      </c>
      <c r="D33" s="126"/>
      <c r="E33" s="127"/>
      <c r="F33" s="128"/>
      <c r="G33" s="128">
        <v>15500</v>
      </c>
      <c r="H33" s="669">
        <v>24715</v>
      </c>
      <c r="I33" s="669">
        <v>24715</v>
      </c>
      <c r="J33" s="663">
        <f t="shared" si="0"/>
        <v>24715</v>
      </c>
      <c r="K33" s="576"/>
      <c r="M33" s="139" t="e">
        <f>ROUND(#REF!*1.1,0)</f>
        <v>#REF!</v>
      </c>
      <c r="N33" s="600">
        <v>24717</v>
      </c>
      <c r="P33" s="122">
        <f t="shared" si="1"/>
        <v>0</v>
      </c>
    </row>
    <row r="34" spans="1:16" s="122" customFormat="1" ht="15" customHeight="1">
      <c r="A34" s="257" t="s">
        <v>545</v>
      </c>
      <c r="B34" s="258" t="s">
        <v>546</v>
      </c>
      <c r="C34" s="125" t="s">
        <v>520</v>
      </c>
      <c r="D34" s="126">
        <v>455</v>
      </c>
      <c r="E34" s="127">
        <v>610</v>
      </c>
      <c r="F34" s="128">
        <v>640</v>
      </c>
      <c r="G34" s="128">
        <v>680</v>
      </c>
      <c r="H34" s="669">
        <v>655</v>
      </c>
      <c r="I34" s="669">
        <v>655</v>
      </c>
      <c r="J34" s="663">
        <f t="shared" si="0"/>
        <v>655</v>
      </c>
      <c r="K34" s="576"/>
      <c r="M34" s="139" t="e">
        <f>ROUND(#REF!*1.1,0)</f>
        <v>#REF!</v>
      </c>
      <c r="N34" s="166">
        <v>773</v>
      </c>
      <c r="P34" s="122">
        <f t="shared" si="1"/>
        <v>0</v>
      </c>
    </row>
    <row r="35" spans="1:16" s="122" customFormat="1" ht="15" customHeight="1">
      <c r="A35" s="257" t="s">
        <v>547</v>
      </c>
      <c r="B35" s="258" t="s">
        <v>548</v>
      </c>
      <c r="C35" s="125" t="s">
        <v>520</v>
      </c>
      <c r="D35" s="126">
        <v>455</v>
      </c>
      <c r="E35" s="127">
        <v>610</v>
      </c>
      <c r="F35" s="128">
        <v>640</v>
      </c>
      <c r="G35" s="128">
        <v>680</v>
      </c>
      <c r="H35" s="669">
        <v>875</v>
      </c>
      <c r="I35" s="669">
        <v>875</v>
      </c>
      <c r="J35" s="663">
        <f t="shared" si="0"/>
        <v>875</v>
      </c>
      <c r="K35" s="576"/>
      <c r="M35" s="139" t="e">
        <f>ROUND(#REF!*1.1,0)</f>
        <v>#REF!</v>
      </c>
      <c r="N35" s="166">
        <v>927</v>
      </c>
      <c r="P35" s="122">
        <f t="shared" si="1"/>
        <v>0</v>
      </c>
    </row>
    <row r="36" spans="1:16" s="122" customFormat="1" ht="15" customHeight="1">
      <c r="A36" s="257" t="s">
        <v>549</v>
      </c>
      <c r="B36" s="258" t="s">
        <v>550</v>
      </c>
      <c r="C36" s="125" t="s">
        <v>520</v>
      </c>
      <c r="D36" s="126">
        <v>455</v>
      </c>
      <c r="E36" s="127">
        <v>610</v>
      </c>
      <c r="F36" s="128">
        <v>640</v>
      </c>
      <c r="G36" s="128">
        <v>680</v>
      </c>
      <c r="H36" s="669">
        <v>1050</v>
      </c>
      <c r="I36" s="669">
        <v>1050</v>
      </c>
      <c r="J36" s="663">
        <f t="shared" si="0"/>
        <v>1050</v>
      </c>
      <c r="K36" s="576"/>
      <c r="M36" s="139" t="e">
        <f>ROUND(#REF!*1.1,0)</f>
        <v>#REF!</v>
      </c>
      <c r="N36" s="600">
        <v>1051</v>
      </c>
      <c r="P36" s="122">
        <f t="shared" si="1"/>
        <v>0</v>
      </c>
    </row>
    <row r="37" spans="1:16" s="122" customFormat="1" ht="15" customHeight="1">
      <c r="A37" s="257" t="s">
        <v>2111</v>
      </c>
      <c r="B37" s="258" t="s">
        <v>551</v>
      </c>
      <c r="C37" s="125" t="s">
        <v>520</v>
      </c>
      <c r="D37" s="126">
        <v>580</v>
      </c>
      <c r="E37" s="127">
        <v>720</v>
      </c>
      <c r="F37" s="128">
        <v>755</v>
      </c>
      <c r="G37" s="128">
        <v>800</v>
      </c>
      <c r="H37" s="669">
        <v>1235</v>
      </c>
      <c r="I37" s="669">
        <v>1235</v>
      </c>
      <c r="J37" s="663">
        <f t="shared" si="0"/>
        <v>1235</v>
      </c>
      <c r="K37" s="576"/>
      <c r="M37" s="139" t="e">
        <f>ROUND(#REF!*1.1,0)</f>
        <v>#REF!</v>
      </c>
      <c r="N37" s="600">
        <v>1236</v>
      </c>
      <c r="P37" s="122">
        <f t="shared" si="1"/>
        <v>0</v>
      </c>
    </row>
    <row r="38" spans="1:16" s="122" customFormat="1" ht="15" customHeight="1">
      <c r="A38" s="257" t="s">
        <v>552</v>
      </c>
      <c r="B38" s="258" t="s">
        <v>553</v>
      </c>
      <c r="C38" s="125" t="s">
        <v>520</v>
      </c>
      <c r="D38" s="126">
        <v>580</v>
      </c>
      <c r="E38" s="127"/>
      <c r="F38" s="128"/>
      <c r="G38" s="128">
        <v>1300</v>
      </c>
      <c r="H38" s="669">
        <v>2025</v>
      </c>
      <c r="I38" s="669">
        <v>2025</v>
      </c>
      <c r="J38" s="663">
        <f t="shared" si="0"/>
        <v>2025</v>
      </c>
      <c r="K38" s="576"/>
      <c r="M38" s="139" t="e">
        <f>ROUND(#REF!*1.1,0)</f>
        <v>#REF!</v>
      </c>
      <c r="N38" s="166">
        <v>2039</v>
      </c>
      <c r="P38" s="122">
        <f t="shared" si="1"/>
        <v>0</v>
      </c>
    </row>
    <row r="39" spans="1:16" s="122" customFormat="1" ht="15" customHeight="1">
      <c r="A39" s="257" t="s">
        <v>554</v>
      </c>
      <c r="B39" s="258" t="s">
        <v>555</v>
      </c>
      <c r="C39" s="125" t="s">
        <v>520</v>
      </c>
      <c r="D39" s="126">
        <v>745</v>
      </c>
      <c r="E39" s="127">
        <v>1390</v>
      </c>
      <c r="F39" s="128">
        <v>1450</v>
      </c>
      <c r="G39" s="128">
        <v>1540</v>
      </c>
      <c r="H39" s="669">
        <v>2125</v>
      </c>
      <c r="I39" s="669">
        <v>2125</v>
      </c>
      <c r="J39" s="663">
        <f t="shared" si="0"/>
        <v>2125</v>
      </c>
      <c r="K39" s="576"/>
      <c r="M39" s="139" t="e">
        <f>ROUND(#REF!*1.1,0)</f>
        <v>#REF!</v>
      </c>
      <c r="N39" s="166">
        <v>2410</v>
      </c>
      <c r="P39" s="122">
        <f t="shared" si="1"/>
        <v>0</v>
      </c>
    </row>
    <row r="40" spans="1:16" s="122" customFormat="1" ht="30">
      <c r="A40" s="259">
        <v>6</v>
      </c>
      <c r="B40" s="260" t="s">
        <v>556</v>
      </c>
      <c r="C40" s="657" t="s">
        <v>99</v>
      </c>
      <c r="D40" s="666"/>
      <c r="E40" s="667">
        <v>10</v>
      </c>
      <c r="F40" s="668">
        <v>10</v>
      </c>
      <c r="G40" s="668">
        <f>F40</f>
        <v>10</v>
      </c>
      <c r="H40" s="637">
        <v>10</v>
      </c>
      <c r="I40" s="637">
        <v>10</v>
      </c>
      <c r="J40" s="663">
        <f t="shared" si="0"/>
        <v>10</v>
      </c>
      <c r="K40" s="576"/>
    </row>
    <row r="41" spans="1:16" s="122" customFormat="1" ht="18" customHeight="1">
      <c r="A41" s="261">
        <v>7</v>
      </c>
      <c r="B41" s="262" t="s">
        <v>557</v>
      </c>
      <c r="C41" s="263" t="s">
        <v>558</v>
      </c>
      <c r="D41" s="264"/>
      <c r="E41" s="265"/>
      <c r="F41" s="266"/>
      <c r="G41" s="266">
        <v>75</v>
      </c>
      <c r="H41" s="243">
        <v>90</v>
      </c>
      <c r="I41" s="243">
        <f>H41*1.05</f>
        <v>94.5</v>
      </c>
      <c r="J41" s="663">
        <f t="shared" si="0"/>
        <v>94.5</v>
      </c>
      <c r="K41" s="129"/>
    </row>
    <row r="42" spans="1:16" s="122" customFormat="1" ht="21" customHeight="1" thickBot="1">
      <c r="A42" s="267">
        <v>8</v>
      </c>
      <c r="B42" s="268" t="s">
        <v>559</v>
      </c>
      <c r="C42" s="269" t="s">
        <v>558</v>
      </c>
      <c r="D42" s="270"/>
      <c r="E42" s="271"/>
      <c r="F42" s="271"/>
      <c r="G42" s="271"/>
      <c r="H42" s="514">
        <v>95</v>
      </c>
      <c r="I42" s="514">
        <f>H42*1.05</f>
        <v>99.75</v>
      </c>
      <c r="J42" s="663">
        <f t="shared" si="0"/>
        <v>99.75</v>
      </c>
      <c r="K42" s="237"/>
    </row>
  </sheetData>
  <mergeCells count="7">
    <mergeCell ref="H19:I19"/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3"/>
  <sheetViews>
    <sheetView zoomScalePageLayoutView="85" workbookViewId="0">
      <selection activeCell="P14" sqref="P14"/>
    </sheetView>
  </sheetViews>
  <sheetFormatPr defaultRowHeight="15"/>
  <cols>
    <col min="1" max="1" width="6.5703125" style="210" customWidth="1"/>
    <col min="2" max="2" width="42.85546875" style="211" customWidth="1"/>
    <col min="3" max="3" width="10.14062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3" style="212" customWidth="1"/>
    <col min="9" max="10" width="12.140625" style="212" customWidth="1"/>
    <col min="11" max="11" width="7.85546875" style="48" customWidth="1"/>
    <col min="12" max="12" width="9.140625" style="48"/>
    <col min="13" max="13" width="10.85546875" style="48" customWidth="1"/>
    <col min="14" max="14" width="9.85546875" style="48" bestFit="1" customWidth="1"/>
    <col min="15" max="16384" width="9.140625" style="48"/>
  </cols>
  <sheetData>
    <row r="1" spans="1:16" ht="25.5" thickBot="1">
      <c r="A1" s="847" t="s">
        <v>560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6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21" t="s">
        <v>51</v>
      </c>
    </row>
    <row r="3" spans="1:16" ht="59.25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629" t="s">
        <v>2035</v>
      </c>
      <c r="I3" s="630" t="s">
        <v>2123</v>
      </c>
      <c r="J3" s="630" t="s">
        <v>2137</v>
      </c>
      <c r="K3" s="822"/>
    </row>
    <row r="4" spans="1:16" s="122" customFormat="1" ht="15" customHeight="1" thickBot="1">
      <c r="A4" s="624" t="s">
        <v>2091</v>
      </c>
      <c r="B4" s="272" t="s">
        <v>561</v>
      </c>
      <c r="C4" s="240"/>
      <c r="D4" s="241"/>
      <c r="E4" s="273"/>
      <c r="F4" s="244"/>
      <c r="G4" s="244"/>
      <c r="H4" s="244"/>
      <c r="I4" s="638"/>
      <c r="J4" s="787"/>
      <c r="K4" s="823"/>
      <c r="M4" s="738">
        <v>0.05</v>
      </c>
    </row>
    <row r="5" spans="1:16" s="122" customFormat="1" ht="15" customHeight="1">
      <c r="A5" s="142" t="s">
        <v>131</v>
      </c>
      <c r="B5" s="147" t="s">
        <v>562</v>
      </c>
      <c r="C5" s="144" t="s">
        <v>213</v>
      </c>
      <c r="D5" s="145">
        <v>215</v>
      </c>
      <c r="E5" s="146">
        <v>285</v>
      </c>
      <c r="F5" s="137">
        <v>285</v>
      </c>
      <c r="G5" s="137">
        <v>298</v>
      </c>
      <c r="H5" s="137">
        <v>508.8</v>
      </c>
      <c r="I5" s="244">
        <v>534</v>
      </c>
      <c r="J5" s="244">
        <f>I5</f>
        <v>534</v>
      </c>
      <c r="K5" s="585"/>
      <c r="M5" s="558">
        <f>ROUND(H5*1.05,0)</f>
        <v>534</v>
      </c>
    </row>
    <row r="6" spans="1:16" s="122" customFormat="1" ht="15" customHeight="1">
      <c r="A6" s="142" t="s">
        <v>134</v>
      </c>
      <c r="B6" s="147" t="s">
        <v>563</v>
      </c>
      <c r="C6" s="144" t="s">
        <v>213</v>
      </c>
      <c r="D6" s="145">
        <v>45</v>
      </c>
      <c r="E6" s="146">
        <v>80</v>
      </c>
      <c r="F6" s="137">
        <v>80</v>
      </c>
      <c r="G6" s="137">
        <v>84</v>
      </c>
      <c r="H6" s="137">
        <v>296.8</v>
      </c>
      <c r="I6" s="137">
        <v>312</v>
      </c>
      <c r="J6" s="244">
        <f t="shared" ref="J6:J33" si="0">I6</f>
        <v>312</v>
      </c>
      <c r="K6" s="129"/>
      <c r="M6" s="558">
        <f t="shared" ref="M6:M33" si="1">ROUND(H6*1.05,0)</f>
        <v>312</v>
      </c>
    </row>
    <row r="7" spans="1:16" s="122" customFormat="1" ht="15" customHeight="1">
      <c r="A7" s="142" t="s">
        <v>155</v>
      </c>
      <c r="B7" s="147" t="s">
        <v>564</v>
      </c>
      <c r="C7" s="144" t="s">
        <v>205</v>
      </c>
      <c r="D7" s="145">
        <v>275</v>
      </c>
      <c r="E7" s="146">
        <v>380</v>
      </c>
      <c r="F7" s="137">
        <v>380</v>
      </c>
      <c r="G7" s="137">
        <v>396</v>
      </c>
      <c r="H7" s="137">
        <v>508.8</v>
      </c>
      <c r="I7" s="137">
        <v>534</v>
      </c>
      <c r="J7" s="244">
        <f t="shared" si="0"/>
        <v>534</v>
      </c>
      <c r="K7" s="129"/>
      <c r="M7" s="558">
        <f t="shared" si="1"/>
        <v>534</v>
      </c>
    </row>
    <row r="8" spans="1:16" s="122" customFormat="1" ht="15" customHeight="1">
      <c r="A8" s="142" t="s">
        <v>157</v>
      </c>
      <c r="B8" s="147" t="s">
        <v>565</v>
      </c>
      <c r="C8" s="144" t="s">
        <v>205</v>
      </c>
      <c r="D8" s="145">
        <v>260</v>
      </c>
      <c r="E8" s="146">
        <v>350</v>
      </c>
      <c r="F8" s="137">
        <v>375</v>
      </c>
      <c r="G8" s="137">
        <v>391</v>
      </c>
      <c r="H8" s="137">
        <v>561.80000000000007</v>
      </c>
      <c r="I8" s="137">
        <v>590</v>
      </c>
      <c r="J8" s="244">
        <f t="shared" si="0"/>
        <v>590</v>
      </c>
      <c r="K8" s="129"/>
      <c r="M8" s="558">
        <f t="shared" si="1"/>
        <v>590</v>
      </c>
    </row>
    <row r="9" spans="1:16" s="122" customFormat="1" ht="15" customHeight="1">
      <c r="A9" s="142" t="s">
        <v>177</v>
      </c>
      <c r="B9" s="147" t="s">
        <v>566</v>
      </c>
      <c r="C9" s="144" t="s">
        <v>205</v>
      </c>
      <c r="D9" s="145">
        <v>215</v>
      </c>
      <c r="E9" s="146">
        <v>335</v>
      </c>
      <c r="F9" s="137">
        <v>340</v>
      </c>
      <c r="G9" s="137">
        <v>355</v>
      </c>
      <c r="H9" s="137">
        <v>508.8</v>
      </c>
      <c r="I9" s="137">
        <v>534</v>
      </c>
      <c r="J9" s="244">
        <f t="shared" si="0"/>
        <v>534</v>
      </c>
      <c r="K9" s="129"/>
      <c r="M9" s="558">
        <f t="shared" si="1"/>
        <v>534</v>
      </c>
    </row>
    <row r="10" spans="1:16" s="122" customFormat="1" ht="15" customHeight="1">
      <c r="A10" s="142" t="s">
        <v>179</v>
      </c>
      <c r="B10" s="147" t="s">
        <v>567</v>
      </c>
      <c r="C10" s="144" t="s">
        <v>205</v>
      </c>
      <c r="D10" s="145">
        <v>170</v>
      </c>
      <c r="E10" s="146">
        <v>265</v>
      </c>
      <c r="F10" s="137">
        <v>265</v>
      </c>
      <c r="G10" s="137">
        <v>246</v>
      </c>
      <c r="H10" s="137">
        <v>330</v>
      </c>
      <c r="I10" s="137">
        <v>343</v>
      </c>
      <c r="J10" s="244">
        <f t="shared" si="0"/>
        <v>343</v>
      </c>
      <c r="K10" s="129"/>
      <c r="M10" s="558">
        <f t="shared" si="1"/>
        <v>347</v>
      </c>
    </row>
    <row r="11" spans="1:16" s="122" customFormat="1" ht="15" customHeight="1">
      <c r="A11" s="142" t="s">
        <v>325</v>
      </c>
      <c r="B11" s="147" t="s">
        <v>568</v>
      </c>
      <c r="C11" s="144" t="s">
        <v>205</v>
      </c>
      <c r="D11" s="145">
        <v>170</v>
      </c>
      <c r="E11" s="146">
        <v>215</v>
      </c>
      <c r="F11" s="137">
        <v>220</v>
      </c>
      <c r="G11" s="137">
        <v>230</v>
      </c>
      <c r="H11" s="137">
        <v>340</v>
      </c>
      <c r="I11" s="137">
        <v>349</v>
      </c>
      <c r="J11" s="244">
        <f t="shared" si="0"/>
        <v>349</v>
      </c>
      <c r="K11" s="129"/>
      <c r="M11" s="558">
        <f t="shared" si="1"/>
        <v>357</v>
      </c>
      <c r="P11" s="737"/>
    </row>
    <row r="12" spans="1:16" s="122" customFormat="1" ht="15" customHeight="1">
      <c r="A12" s="142" t="s">
        <v>327</v>
      </c>
      <c r="B12" s="147" t="s">
        <v>569</v>
      </c>
      <c r="C12" s="144" t="s">
        <v>210</v>
      </c>
      <c r="D12" s="145">
        <v>200</v>
      </c>
      <c r="E12" s="146">
        <v>260</v>
      </c>
      <c r="F12" s="137">
        <v>265</v>
      </c>
      <c r="G12" s="137">
        <v>276</v>
      </c>
      <c r="H12" s="137">
        <v>185.5</v>
      </c>
      <c r="I12" s="137">
        <v>195</v>
      </c>
      <c r="J12" s="244">
        <f t="shared" si="0"/>
        <v>195</v>
      </c>
      <c r="K12" s="129"/>
      <c r="M12" s="558">
        <f t="shared" si="1"/>
        <v>195</v>
      </c>
    </row>
    <row r="13" spans="1:16" s="122" customFormat="1" ht="15" customHeight="1">
      <c r="A13" s="142" t="s">
        <v>329</v>
      </c>
      <c r="B13" s="147" t="s">
        <v>570</v>
      </c>
      <c r="C13" s="144" t="s">
        <v>213</v>
      </c>
      <c r="D13" s="145">
        <v>70</v>
      </c>
      <c r="E13" s="146">
        <v>110</v>
      </c>
      <c r="F13" s="137">
        <v>110</v>
      </c>
      <c r="G13" s="137">
        <v>115</v>
      </c>
      <c r="H13" s="137">
        <v>132.5</v>
      </c>
      <c r="I13" s="137">
        <v>139</v>
      </c>
      <c r="J13" s="244">
        <f t="shared" si="0"/>
        <v>139</v>
      </c>
      <c r="K13" s="129"/>
      <c r="M13" s="558">
        <f t="shared" si="1"/>
        <v>139</v>
      </c>
    </row>
    <row r="14" spans="1:16" s="122" customFormat="1" ht="15" customHeight="1">
      <c r="A14" s="142" t="s">
        <v>331</v>
      </c>
      <c r="B14" s="147" t="s">
        <v>571</v>
      </c>
      <c r="C14" s="144" t="s">
        <v>205</v>
      </c>
      <c r="D14" s="145">
        <v>45</v>
      </c>
      <c r="E14" s="146">
        <v>90</v>
      </c>
      <c r="F14" s="137">
        <v>95</v>
      </c>
      <c r="G14" s="137">
        <v>99</v>
      </c>
      <c r="H14" s="137">
        <v>85</v>
      </c>
      <c r="I14" s="137">
        <v>87</v>
      </c>
      <c r="J14" s="244">
        <f t="shared" si="0"/>
        <v>87</v>
      </c>
      <c r="K14" s="129"/>
      <c r="M14" s="558">
        <f t="shared" si="1"/>
        <v>89</v>
      </c>
    </row>
    <row r="15" spans="1:16" s="122" customFormat="1" ht="15" customHeight="1">
      <c r="A15" s="142" t="s">
        <v>572</v>
      </c>
      <c r="B15" s="147" t="s">
        <v>573</v>
      </c>
      <c r="C15" s="144" t="s">
        <v>205</v>
      </c>
      <c r="D15" s="145">
        <v>140</v>
      </c>
      <c r="E15" s="146">
        <v>165</v>
      </c>
      <c r="F15" s="137">
        <v>165</v>
      </c>
      <c r="G15" s="137">
        <v>172</v>
      </c>
      <c r="H15" s="137">
        <v>148.4</v>
      </c>
      <c r="I15" s="137">
        <v>156</v>
      </c>
      <c r="J15" s="244">
        <f t="shared" si="0"/>
        <v>156</v>
      </c>
      <c r="K15" s="129"/>
      <c r="M15" s="558">
        <f t="shared" si="1"/>
        <v>156</v>
      </c>
    </row>
    <row r="16" spans="1:16" s="122" customFormat="1" ht="15" customHeight="1">
      <c r="A16" s="142" t="s">
        <v>574</v>
      </c>
      <c r="B16" s="147" t="s">
        <v>575</v>
      </c>
      <c r="C16" s="144" t="s">
        <v>205</v>
      </c>
      <c r="D16" s="145">
        <v>50</v>
      </c>
      <c r="E16" s="146">
        <v>130</v>
      </c>
      <c r="F16" s="137">
        <v>120</v>
      </c>
      <c r="G16" s="137">
        <v>125</v>
      </c>
      <c r="H16" s="137">
        <v>148.4</v>
      </c>
      <c r="I16" s="137">
        <v>156</v>
      </c>
      <c r="J16" s="244">
        <f t="shared" si="0"/>
        <v>156</v>
      </c>
      <c r="K16" s="129"/>
      <c r="M16" s="558">
        <f t="shared" si="1"/>
        <v>156</v>
      </c>
    </row>
    <row r="17" spans="1:13" s="122" customFormat="1" ht="15" customHeight="1">
      <c r="A17" s="142" t="s">
        <v>576</v>
      </c>
      <c r="B17" s="147" t="s">
        <v>577</v>
      </c>
      <c r="C17" s="144" t="s">
        <v>210</v>
      </c>
      <c r="D17" s="145">
        <v>50</v>
      </c>
      <c r="E17" s="146">
        <v>48</v>
      </c>
      <c r="F17" s="137">
        <v>46</v>
      </c>
      <c r="G17" s="137">
        <v>46</v>
      </c>
      <c r="H17" s="137">
        <v>61.480000000000004</v>
      </c>
      <c r="I17" s="137">
        <v>65</v>
      </c>
      <c r="J17" s="244">
        <f t="shared" si="0"/>
        <v>65</v>
      </c>
      <c r="K17" s="129"/>
      <c r="M17" s="558">
        <f t="shared" si="1"/>
        <v>65</v>
      </c>
    </row>
    <row r="18" spans="1:13" s="122" customFormat="1" ht="15" customHeight="1">
      <c r="A18" s="142" t="s">
        <v>578</v>
      </c>
      <c r="B18" s="147" t="s">
        <v>579</v>
      </c>
      <c r="C18" s="144" t="s">
        <v>210</v>
      </c>
      <c r="D18" s="145">
        <v>140</v>
      </c>
      <c r="E18" s="146">
        <v>165</v>
      </c>
      <c r="F18" s="137">
        <v>185</v>
      </c>
      <c r="G18" s="137">
        <v>190</v>
      </c>
      <c r="H18" s="137">
        <v>424</v>
      </c>
      <c r="I18" s="137">
        <v>445</v>
      </c>
      <c r="J18" s="244">
        <f t="shared" si="0"/>
        <v>445</v>
      </c>
      <c r="K18" s="129"/>
      <c r="M18" s="558">
        <f t="shared" si="1"/>
        <v>445</v>
      </c>
    </row>
    <row r="19" spans="1:13" s="122" customFormat="1" ht="15" customHeight="1">
      <c r="A19" s="142" t="s">
        <v>580</v>
      </c>
      <c r="B19" s="147" t="s">
        <v>581</v>
      </c>
      <c r="C19" s="144" t="s">
        <v>210</v>
      </c>
      <c r="D19" s="145">
        <v>125</v>
      </c>
      <c r="E19" s="146">
        <v>170</v>
      </c>
      <c r="F19" s="137">
        <v>175</v>
      </c>
      <c r="G19" s="137">
        <v>183</v>
      </c>
      <c r="H19" s="137">
        <v>148.4</v>
      </c>
      <c r="I19" s="137">
        <v>156</v>
      </c>
      <c r="J19" s="244">
        <f t="shared" si="0"/>
        <v>156</v>
      </c>
      <c r="K19" s="129"/>
      <c r="M19" s="558">
        <f t="shared" si="1"/>
        <v>156</v>
      </c>
    </row>
    <row r="20" spans="1:13" s="122" customFormat="1" ht="15" customHeight="1">
      <c r="A20" s="142" t="s">
        <v>582</v>
      </c>
      <c r="B20" s="147" t="s">
        <v>583</v>
      </c>
      <c r="C20" s="144" t="s">
        <v>213</v>
      </c>
      <c r="D20" s="145"/>
      <c r="E20" s="146"/>
      <c r="F20" s="137"/>
      <c r="G20" s="137">
        <v>140</v>
      </c>
      <c r="H20" s="137">
        <v>185.5</v>
      </c>
      <c r="I20" s="137">
        <v>195</v>
      </c>
      <c r="J20" s="244">
        <f t="shared" si="0"/>
        <v>195</v>
      </c>
      <c r="K20" s="129"/>
      <c r="M20" s="558">
        <f t="shared" si="1"/>
        <v>195</v>
      </c>
    </row>
    <row r="21" spans="1:13" s="122" customFormat="1" ht="15" customHeight="1">
      <c r="A21" s="142" t="s">
        <v>584</v>
      </c>
      <c r="B21" s="147" t="s">
        <v>585</v>
      </c>
      <c r="C21" s="144" t="s">
        <v>210</v>
      </c>
      <c r="D21" s="145"/>
      <c r="E21" s="146"/>
      <c r="F21" s="137"/>
      <c r="G21" s="137">
        <v>15</v>
      </c>
      <c r="H21" s="137">
        <v>21.200000000000003</v>
      </c>
      <c r="I21" s="137">
        <v>22</v>
      </c>
      <c r="J21" s="244">
        <f t="shared" si="0"/>
        <v>22</v>
      </c>
      <c r="K21" s="129"/>
      <c r="M21" s="558">
        <f t="shared" si="1"/>
        <v>22</v>
      </c>
    </row>
    <row r="22" spans="1:13" s="122" customFormat="1" ht="15" customHeight="1">
      <c r="A22" s="142" t="s">
        <v>586</v>
      </c>
      <c r="B22" s="147" t="s">
        <v>587</v>
      </c>
      <c r="C22" s="144" t="s">
        <v>210</v>
      </c>
      <c r="D22" s="145"/>
      <c r="E22" s="146"/>
      <c r="F22" s="137"/>
      <c r="G22" s="137">
        <v>200</v>
      </c>
      <c r="H22" s="137">
        <v>275.60000000000002</v>
      </c>
      <c r="I22" s="137">
        <v>289</v>
      </c>
      <c r="J22" s="244">
        <f t="shared" si="0"/>
        <v>289</v>
      </c>
      <c r="K22" s="129"/>
      <c r="M22" s="558">
        <f t="shared" si="1"/>
        <v>289</v>
      </c>
    </row>
    <row r="23" spans="1:13" s="122" customFormat="1" ht="15" customHeight="1">
      <c r="A23" s="142" t="s">
        <v>588</v>
      </c>
      <c r="B23" s="147" t="s">
        <v>589</v>
      </c>
      <c r="C23" s="144" t="s">
        <v>210</v>
      </c>
      <c r="D23" s="145"/>
      <c r="E23" s="146"/>
      <c r="F23" s="137"/>
      <c r="G23" s="137">
        <v>55</v>
      </c>
      <c r="H23" s="137">
        <v>75.260000000000005</v>
      </c>
      <c r="I23" s="137">
        <v>79</v>
      </c>
      <c r="J23" s="244">
        <f t="shared" si="0"/>
        <v>79</v>
      </c>
      <c r="K23" s="129"/>
      <c r="M23" s="558">
        <f t="shared" si="1"/>
        <v>79</v>
      </c>
    </row>
    <row r="24" spans="1:13" s="122" customFormat="1" ht="15" customHeight="1">
      <c r="A24" s="142" t="s">
        <v>590</v>
      </c>
      <c r="B24" s="147" t="s">
        <v>591</v>
      </c>
      <c r="C24" s="144" t="s">
        <v>213</v>
      </c>
      <c r="D24" s="145"/>
      <c r="E24" s="146"/>
      <c r="F24" s="137"/>
      <c r="G24" s="137">
        <v>240</v>
      </c>
      <c r="H24" s="137">
        <v>169.60000000000002</v>
      </c>
      <c r="I24" s="137">
        <v>178</v>
      </c>
      <c r="J24" s="244">
        <f t="shared" si="0"/>
        <v>178</v>
      </c>
      <c r="K24" s="129"/>
      <c r="M24" s="558">
        <f t="shared" si="1"/>
        <v>178</v>
      </c>
    </row>
    <row r="25" spans="1:13" s="122" customFormat="1" ht="15" customHeight="1">
      <c r="A25" s="142" t="s">
        <v>592</v>
      </c>
      <c r="B25" s="147" t="s">
        <v>593</v>
      </c>
      <c r="C25" s="144" t="s">
        <v>210</v>
      </c>
      <c r="D25" s="145">
        <v>255</v>
      </c>
      <c r="E25" s="146">
        <v>425</v>
      </c>
      <c r="F25" s="137">
        <v>425</v>
      </c>
      <c r="G25" s="137">
        <v>443</v>
      </c>
      <c r="H25" s="137">
        <v>1643</v>
      </c>
      <c r="I25" s="137">
        <v>1725</v>
      </c>
      <c r="J25" s="244">
        <f t="shared" si="0"/>
        <v>1725</v>
      </c>
      <c r="K25" s="129"/>
      <c r="M25" s="558">
        <f t="shared" si="1"/>
        <v>1725</v>
      </c>
    </row>
    <row r="26" spans="1:13" s="122" customFormat="1" ht="15" customHeight="1">
      <c r="A26" s="142" t="s">
        <v>594</v>
      </c>
      <c r="B26" s="147" t="s">
        <v>595</v>
      </c>
      <c r="C26" s="144" t="s">
        <v>205</v>
      </c>
      <c r="D26" s="145">
        <v>10</v>
      </c>
      <c r="E26" s="146">
        <v>15</v>
      </c>
      <c r="F26" s="137">
        <v>15</v>
      </c>
      <c r="G26" s="137">
        <v>15</v>
      </c>
      <c r="H26" s="137">
        <v>19.080000000000002</v>
      </c>
      <c r="I26" s="137">
        <v>20</v>
      </c>
      <c r="J26" s="244">
        <f t="shared" si="0"/>
        <v>20</v>
      </c>
      <c r="K26" s="129"/>
      <c r="M26" s="558">
        <f t="shared" si="1"/>
        <v>20</v>
      </c>
    </row>
    <row r="27" spans="1:13" s="122" customFormat="1" ht="15" customHeight="1">
      <c r="A27" s="142" t="s">
        <v>596</v>
      </c>
      <c r="B27" s="147" t="s">
        <v>597</v>
      </c>
      <c r="C27" s="144" t="s">
        <v>205</v>
      </c>
      <c r="D27" s="145">
        <v>15</v>
      </c>
      <c r="E27" s="146">
        <v>25</v>
      </c>
      <c r="F27" s="137">
        <v>25</v>
      </c>
      <c r="G27" s="137">
        <v>26</v>
      </c>
      <c r="H27" s="137">
        <v>137.80000000000001</v>
      </c>
      <c r="I27" s="137">
        <v>145</v>
      </c>
      <c r="J27" s="244">
        <f t="shared" si="0"/>
        <v>145</v>
      </c>
      <c r="K27" s="129"/>
      <c r="M27" s="558">
        <f t="shared" si="1"/>
        <v>145</v>
      </c>
    </row>
    <row r="28" spans="1:13" s="122" customFormat="1" ht="15" customHeight="1">
      <c r="A28" s="142" t="s">
        <v>598</v>
      </c>
      <c r="B28" s="147" t="s">
        <v>599</v>
      </c>
      <c r="C28" s="144" t="s">
        <v>205</v>
      </c>
      <c r="D28" s="145">
        <v>50</v>
      </c>
      <c r="E28" s="146">
        <v>60</v>
      </c>
      <c r="F28" s="137">
        <v>50</v>
      </c>
      <c r="G28" s="137">
        <v>52</v>
      </c>
      <c r="H28" s="137">
        <v>53</v>
      </c>
      <c r="I28" s="137">
        <v>56</v>
      </c>
      <c r="J28" s="244">
        <f t="shared" si="0"/>
        <v>56</v>
      </c>
      <c r="K28" s="129"/>
      <c r="M28" s="558">
        <f t="shared" si="1"/>
        <v>56</v>
      </c>
    </row>
    <row r="29" spans="1:13" s="122" customFormat="1" ht="15" customHeight="1">
      <c r="A29" s="142" t="s">
        <v>600</v>
      </c>
      <c r="B29" s="147" t="s">
        <v>601</v>
      </c>
      <c r="C29" s="144" t="s">
        <v>205</v>
      </c>
      <c r="D29" s="145">
        <v>230</v>
      </c>
      <c r="E29" s="146">
        <v>320</v>
      </c>
      <c r="F29" s="137">
        <v>320</v>
      </c>
      <c r="G29" s="137">
        <v>334</v>
      </c>
      <c r="H29" s="137">
        <v>508.8</v>
      </c>
      <c r="I29" s="137">
        <v>534</v>
      </c>
      <c r="J29" s="244">
        <f t="shared" si="0"/>
        <v>534</v>
      </c>
      <c r="K29" s="129"/>
      <c r="M29" s="558">
        <f t="shared" si="1"/>
        <v>534</v>
      </c>
    </row>
    <row r="30" spans="1:13" s="122" customFormat="1" ht="15" customHeight="1">
      <c r="A30" s="142" t="s">
        <v>602</v>
      </c>
      <c r="B30" s="147" t="s">
        <v>603</v>
      </c>
      <c r="C30" s="144" t="s">
        <v>213</v>
      </c>
      <c r="D30" s="145">
        <v>85</v>
      </c>
      <c r="E30" s="146">
        <v>135</v>
      </c>
      <c r="F30" s="137">
        <v>135</v>
      </c>
      <c r="G30" s="137">
        <v>141</v>
      </c>
      <c r="H30" s="137">
        <v>159</v>
      </c>
      <c r="I30" s="137">
        <v>167</v>
      </c>
      <c r="J30" s="244">
        <f t="shared" si="0"/>
        <v>167</v>
      </c>
      <c r="K30" s="129"/>
      <c r="M30" s="558">
        <f t="shared" si="1"/>
        <v>167</v>
      </c>
    </row>
    <row r="31" spans="1:13" s="122" customFormat="1" ht="15" customHeight="1">
      <c r="A31" s="142" t="s">
        <v>604</v>
      </c>
      <c r="B31" s="147" t="s">
        <v>605</v>
      </c>
      <c r="C31" s="144" t="s">
        <v>236</v>
      </c>
      <c r="D31" s="145">
        <v>8</v>
      </c>
      <c r="E31" s="146">
        <v>10</v>
      </c>
      <c r="F31" s="137">
        <v>10</v>
      </c>
      <c r="G31" s="137">
        <v>10</v>
      </c>
      <c r="H31" s="137">
        <v>15.9</v>
      </c>
      <c r="I31" s="137">
        <v>17</v>
      </c>
      <c r="J31" s="244">
        <f t="shared" si="0"/>
        <v>17</v>
      </c>
      <c r="K31" s="129"/>
      <c r="M31" s="558">
        <f t="shared" si="1"/>
        <v>17</v>
      </c>
    </row>
    <row r="32" spans="1:13" s="122" customFormat="1" ht="15" customHeight="1">
      <c r="A32" s="142" t="s">
        <v>606</v>
      </c>
      <c r="B32" s="147" t="s">
        <v>607</v>
      </c>
      <c r="C32" s="144" t="s">
        <v>213</v>
      </c>
      <c r="D32" s="145"/>
      <c r="E32" s="146"/>
      <c r="F32" s="137">
        <v>115</v>
      </c>
      <c r="G32" s="137">
        <v>125</v>
      </c>
      <c r="H32" s="137">
        <v>185.5</v>
      </c>
      <c r="I32" s="137">
        <v>195</v>
      </c>
      <c r="J32" s="244">
        <f t="shared" si="0"/>
        <v>195</v>
      </c>
      <c r="K32" s="129"/>
      <c r="M32" s="558">
        <f t="shared" si="1"/>
        <v>195</v>
      </c>
    </row>
    <row r="33" spans="1:13" s="122" customFormat="1" ht="20.25" customHeight="1" thickBot="1">
      <c r="A33" s="206" t="s">
        <v>596</v>
      </c>
      <c r="B33" s="274" t="s">
        <v>608</v>
      </c>
      <c r="C33" s="275" t="s">
        <v>213</v>
      </c>
      <c r="D33" s="276"/>
      <c r="E33" s="207"/>
      <c r="F33" s="208"/>
      <c r="G33" s="208">
        <v>490</v>
      </c>
      <c r="H33" s="208">
        <v>567.1</v>
      </c>
      <c r="I33" s="208">
        <v>595</v>
      </c>
      <c r="J33" s="244">
        <f t="shared" si="0"/>
        <v>595</v>
      </c>
      <c r="K33" s="237"/>
      <c r="M33" s="558">
        <f t="shared" si="1"/>
        <v>595</v>
      </c>
    </row>
  </sheetData>
  <mergeCells count="6">
    <mergeCell ref="A1:K1"/>
    <mergeCell ref="A2:A3"/>
    <mergeCell ref="B2:B3"/>
    <mergeCell ref="C2:C3"/>
    <mergeCell ref="K2:K4"/>
    <mergeCell ref="H2:J2"/>
  </mergeCells>
  <printOptions horizontalCentered="1"/>
  <pageMargins left="1.24" right="0.19" top="1.03" bottom="0.73" header="0.5" footer="0.56999999999999995"/>
  <pageSetup paperSize="9" scale="80" orientation="portrait" r:id="rId1"/>
  <headerFooter alignWithMargins="0">
    <oddHeader>&amp;R&amp;"FONTASY_HIMALI_TT,NORMAL"gjnk/f;L -ab{#F^ ;":tf k'j{_ lhNnfsf] cf=j=076÷77 sf] :jLs[t lhNnf b/ /]^ -&amp;P_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2"/>
  <sheetViews>
    <sheetView workbookViewId="0">
      <selection activeCell="H2" sqref="H2:J2"/>
    </sheetView>
  </sheetViews>
  <sheetFormatPr defaultRowHeight="15"/>
  <cols>
    <col min="1" max="1" width="6.5703125" style="210" customWidth="1"/>
    <col min="2" max="2" width="42.85546875" style="211" customWidth="1"/>
    <col min="3" max="3" width="8.85546875" style="210" customWidth="1"/>
    <col min="4" max="4" width="4.42578125" style="210" hidden="1" customWidth="1"/>
    <col min="5" max="5" width="9.7109375" style="212" hidden="1" customWidth="1"/>
    <col min="6" max="6" width="10.140625" style="212" hidden="1" customWidth="1"/>
    <col min="7" max="7" width="4.42578125" style="212" hidden="1" customWidth="1"/>
    <col min="8" max="8" width="13.28515625" style="212" customWidth="1"/>
    <col min="9" max="10" width="12.42578125" style="212" customWidth="1"/>
    <col min="11" max="11" width="7.42578125" style="48" customWidth="1"/>
    <col min="12" max="12" width="11.5703125" style="48" customWidth="1"/>
    <col min="13" max="13" width="10.140625" style="48" bestFit="1" customWidth="1"/>
    <col min="14" max="16384" width="9.140625" style="48"/>
  </cols>
  <sheetData>
    <row r="1" spans="1:13" ht="25.5" thickBot="1">
      <c r="A1" s="847" t="s">
        <v>609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3" ht="20.25" customHeight="1">
      <c r="A2" s="848" t="s">
        <v>1</v>
      </c>
      <c r="B2" s="850" t="s">
        <v>166</v>
      </c>
      <c r="C2" s="850" t="s">
        <v>49</v>
      </c>
      <c r="D2" s="113"/>
      <c r="E2" s="114"/>
      <c r="F2" s="114"/>
      <c r="G2" s="114"/>
      <c r="H2" s="852" t="s">
        <v>2151</v>
      </c>
      <c r="I2" s="852"/>
      <c r="J2" s="853"/>
      <c r="K2" s="858" t="s">
        <v>51</v>
      </c>
    </row>
    <row r="3" spans="1:13" ht="60" customHeight="1" thickBot="1">
      <c r="A3" s="849"/>
      <c r="B3" s="851"/>
      <c r="C3" s="851"/>
      <c r="D3" s="115" t="s">
        <v>167</v>
      </c>
      <c r="E3" s="116" t="s">
        <v>168</v>
      </c>
      <c r="F3" s="116" t="s">
        <v>169</v>
      </c>
      <c r="G3" s="116" t="s">
        <v>170</v>
      </c>
      <c r="H3" s="238" t="s">
        <v>2134</v>
      </c>
      <c r="I3" s="630" t="s">
        <v>2123</v>
      </c>
      <c r="J3" s="630" t="s">
        <v>2137</v>
      </c>
      <c r="K3" s="859"/>
    </row>
    <row r="4" spans="1:13" s="122" customFormat="1" ht="15" customHeight="1">
      <c r="A4" s="625" t="s">
        <v>2091</v>
      </c>
      <c r="B4" s="117" t="s">
        <v>610</v>
      </c>
      <c r="C4" s="263"/>
      <c r="D4" s="264"/>
      <c r="E4" s="265"/>
      <c r="F4" s="266"/>
      <c r="G4" s="266"/>
      <c r="H4" s="266"/>
      <c r="I4" s="266"/>
      <c r="J4" s="266"/>
      <c r="K4" s="277"/>
    </row>
    <row r="5" spans="1:13" s="122" customFormat="1">
      <c r="A5" s="123" t="s">
        <v>131</v>
      </c>
      <c r="B5" s="124" t="s">
        <v>611</v>
      </c>
      <c r="C5" s="125"/>
      <c r="D5" s="126"/>
      <c r="E5" s="127"/>
      <c r="F5" s="128"/>
      <c r="G5" s="128"/>
      <c r="H5" s="128"/>
      <c r="I5" s="128"/>
      <c r="J5" s="128"/>
      <c r="K5" s="219"/>
      <c r="M5" s="744">
        <v>5</v>
      </c>
    </row>
    <row r="6" spans="1:13" s="122" customFormat="1" ht="15" customHeight="1">
      <c r="A6" s="123" t="s">
        <v>612</v>
      </c>
      <c r="B6" s="124" t="s">
        <v>613</v>
      </c>
      <c r="C6" s="125" t="s">
        <v>236</v>
      </c>
      <c r="D6" s="126">
        <v>550</v>
      </c>
      <c r="E6" s="127">
        <v>650</v>
      </c>
      <c r="F6" s="128">
        <v>550</v>
      </c>
      <c r="G6" s="128">
        <v>550</v>
      </c>
      <c r="H6" s="167">
        <v>735</v>
      </c>
      <c r="I6" s="167">
        <v>770</v>
      </c>
      <c r="J6" s="167">
        <f>I6</f>
        <v>770</v>
      </c>
      <c r="K6" s="129"/>
      <c r="M6" s="122">
        <f>H6*1.05</f>
        <v>771.75</v>
      </c>
    </row>
    <row r="7" spans="1:13" s="122" customFormat="1" ht="15" customHeight="1">
      <c r="A7" s="123" t="s">
        <v>614</v>
      </c>
      <c r="B7" s="124" t="s">
        <v>615</v>
      </c>
      <c r="C7" s="125" t="s">
        <v>236</v>
      </c>
      <c r="D7" s="126">
        <v>865</v>
      </c>
      <c r="E7" s="127">
        <v>1050</v>
      </c>
      <c r="F7" s="128">
        <v>950</v>
      </c>
      <c r="G7" s="128">
        <v>950</v>
      </c>
      <c r="H7" s="167">
        <v>1128.75</v>
      </c>
      <c r="I7" s="167">
        <v>1185</v>
      </c>
      <c r="J7" s="167">
        <f t="shared" ref="J7:J70" si="0">I7</f>
        <v>1185</v>
      </c>
      <c r="K7" s="129"/>
      <c r="M7" s="122">
        <f t="shared" ref="M7:M49" si="1">H7*1.05</f>
        <v>1185.1875</v>
      </c>
    </row>
    <row r="8" spans="1:13" s="122" customFormat="1" ht="15" customHeight="1">
      <c r="A8" s="123" t="s">
        <v>616</v>
      </c>
      <c r="B8" s="124" t="s">
        <v>617</v>
      </c>
      <c r="C8" s="125" t="s">
        <v>236</v>
      </c>
      <c r="D8" s="126">
        <v>1100</v>
      </c>
      <c r="E8" s="127">
        <v>1500</v>
      </c>
      <c r="F8" s="128">
        <v>1400</v>
      </c>
      <c r="G8" s="128">
        <v>1400</v>
      </c>
      <c r="H8" s="167">
        <v>1207.5</v>
      </c>
      <c r="I8" s="167">
        <v>1265</v>
      </c>
      <c r="J8" s="167">
        <f t="shared" si="0"/>
        <v>1265</v>
      </c>
      <c r="K8" s="129"/>
      <c r="M8" s="122">
        <f t="shared" si="1"/>
        <v>1267.875</v>
      </c>
    </row>
    <row r="9" spans="1:13" s="122" customFormat="1" ht="15" customHeight="1">
      <c r="A9" s="123" t="s">
        <v>134</v>
      </c>
      <c r="B9" s="124" t="s">
        <v>618</v>
      </c>
      <c r="C9" s="125" t="s">
        <v>236</v>
      </c>
      <c r="D9" s="126">
        <v>2000</v>
      </c>
      <c r="E9" s="127">
        <v>2800</v>
      </c>
      <c r="F9" s="128">
        <v>2800</v>
      </c>
      <c r="G9" s="128">
        <v>2800</v>
      </c>
      <c r="H9" s="167">
        <v>2520</v>
      </c>
      <c r="I9" s="167">
        <v>2645</v>
      </c>
      <c r="J9" s="167">
        <f t="shared" si="0"/>
        <v>2645</v>
      </c>
      <c r="K9" s="129"/>
      <c r="M9" s="122">
        <f t="shared" si="1"/>
        <v>2646</v>
      </c>
    </row>
    <row r="10" spans="1:13" s="122" customFormat="1" ht="15" customHeight="1">
      <c r="A10" s="123" t="s">
        <v>155</v>
      </c>
      <c r="B10" s="124" t="s">
        <v>619</v>
      </c>
      <c r="C10" s="125" t="s">
        <v>236</v>
      </c>
      <c r="D10" s="126">
        <v>500</v>
      </c>
      <c r="E10" s="127">
        <v>600</v>
      </c>
      <c r="F10" s="128">
        <v>450</v>
      </c>
      <c r="G10" s="128">
        <v>450</v>
      </c>
      <c r="H10" s="167">
        <v>682.5</v>
      </c>
      <c r="I10" s="167">
        <v>715</v>
      </c>
      <c r="J10" s="167">
        <f t="shared" si="0"/>
        <v>715</v>
      </c>
      <c r="K10" s="129"/>
      <c r="M10" s="122">
        <f t="shared" si="1"/>
        <v>716.625</v>
      </c>
    </row>
    <row r="11" spans="1:13" s="122" customFormat="1" ht="15" customHeight="1">
      <c r="A11" s="123" t="s">
        <v>620</v>
      </c>
      <c r="B11" s="124" t="s">
        <v>621</v>
      </c>
      <c r="C11" s="125"/>
      <c r="D11" s="126"/>
      <c r="E11" s="127"/>
      <c r="F11" s="128"/>
      <c r="G11" s="128"/>
      <c r="H11" s="167"/>
      <c r="I11" s="167"/>
      <c r="J11" s="167"/>
      <c r="K11" s="129"/>
      <c r="M11" s="122">
        <f t="shared" si="1"/>
        <v>0</v>
      </c>
    </row>
    <row r="12" spans="1:13" s="122" customFormat="1" ht="15" customHeight="1">
      <c r="A12" s="123" t="s">
        <v>622</v>
      </c>
      <c r="B12" s="124" t="s">
        <v>623</v>
      </c>
      <c r="C12" s="125" t="s">
        <v>236</v>
      </c>
      <c r="D12" s="126">
        <v>2275</v>
      </c>
      <c r="E12" s="127">
        <v>2400</v>
      </c>
      <c r="F12" s="128">
        <v>2400</v>
      </c>
      <c r="G12" s="128">
        <v>2450</v>
      </c>
      <c r="H12" s="167">
        <v>1207.5</v>
      </c>
      <c r="I12" s="167">
        <v>1265</v>
      </c>
      <c r="J12" s="167">
        <f t="shared" si="0"/>
        <v>1265</v>
      </c>
      <c r="K12" s="129"/>
      <c r="M12" s="122">
        <f t="shared" si="1"/>
        <v>1267.875</v>
      </c>
    </row>
    <row r="13" spans="1:13" s="122" customFormat="1" ht="15" customHeight="1">
      <c r="A13" s="123" t="s">
        <v>624</v>
      </c>
      <c r="B13" s="124" t="s">
        <v>625</v>
      </c>
      <c r="C13" s="125" t="s">
        <v>236</v>
      </c>
      <c r="D13" s="126">
        <v>1475</v>
      </c>
      <c r="E13" s="127">
        <v>1600</v>
      </c>
      <c r="F13" s="128">
        <v>1600</v>
      </c>
      <c r="G13" s="128">
        <v>1650</v>
      </c>
      <c r="H13" s="167">
        <v>1575</v>
      </c>
      <c r="I13" s="167">
        <v>1650</v>
      </c>
      <c r="J13" s="167">
        <f t="shared" si="0"/>
        <v>1650</v>
      </c>
      <c r="K13" s="129"/>
      <c r="M13" s="122">
        <f t="shared" si="1"/>
        <v>1653.75</v>
      </c>
    </row>
    <row r="14" spans="1:13" s="122" customFormat="1" ht="15" customHeight="1">
      <c r="A14" s="123" t="s">
        <v>626</v>
      </c>
      <c r="B14" s="124" t="s">
        <v>627</v>
      </c>
      <c r="C14" s="125" t="s">
        <v>236</v>
      </c>
      <c r="D14" s="126"/>
      <c r="E14" s="127">
        <v>1150</v>
      </c>
      <c r="F14" s="128">
        <v>1150</v>
      </c>
      <c r="G14" s="128">
        <v>1150</v>
      </c>
      <c r="H14" s="167">
        <v>997.5</v>
      </c>
      <c r="I14" s="167">
        <v>1045</v>
      </c>
      <c r="J14" s="167">
        <f t="shared" si="0"/>
        <v>1045</v>
      </c>
      <c r="K14" s="129"/>
      <c r="M14" s="122">
        <f t="shared" si="1"/>
        <v>1047.375</v>
      </c>
    </row>
    <row r="15" spans="1:13" s="122" customFormat="1" ht="15" customHeight="1">
      <c r="A15" s="123" t="s">
        <v>177</v>
      </c>
      <c r="B15" s="124" t="s">
        <v>628</v>
      </c>
      <c r="C15" s="125"/>
      <c r="D15" s="126"/>
      <c r="E15" s="127"/>
      <c r="F15" s="128"/>
      <c r="G15" s="128"/>
      <c r="H15" s="167"/>
      <c r="I15" s="167"/>
      <c r="J15" s="167"/>
      <c r="K15" s="129"/>
      <c r="M15" s="122">
        <f t="shared" si="1"/>
        <v>0</v>
      </c>
    </row>
    <row r="16" spans="1:13" s="122" customFormat="1" ht="15" customHeight="1">
      <c r="A16" s="123" t="s">
        <v>629</v>
      </c>
      <c r="B16" s="124" t="s">
        <v>615</v>
      </c>
      <c r="C16" s="125" t="s">
        <v>236</v>
      </c>
      <c r="D16" s="126">
        <v>650</v>
      </c>
      <c r="E16" s="127">
        <v>775</v>
      </c>
      <c r="F16" s="128">
        <v>775</v>
      </c>
      <c r="G16" s="128">
        <v>650</v>
      </c>
      <c r="H16" s="167">
        <v>787.5</v>
      </c>
      <c r="I16" s="167">
        <v>825</v>
      </c>
      <c r="J16" s="167">
        <f t="shared" si="0"/>
        <v>825</v>
      </c>
      <c r="K16" s="129"/>
      <c r="M16" s="122">
        <f t="shared" si="1"/>
        <v>826.875</v>
      </c>
    </row>
    <row r="17" spans="1:13" s="122" customFormat="1" ht="15" customHeight="1">
      <c r="A17" s="123" t="s">
        <v>630</v>
      </c>
      <c r="B17" s="124" t="s">
        <v>631</v>
      </c>
      <c r="C17" s="125" t="s">
        <v>236</v>
      </c>
      <c r="D17" s="126">
        <v>820</v>
      </c>
      <c r="E17" s="127">
        <v>950</v>
      </c>
      <c r="F17" s="128">
        <v>950</v>
      </c>
      <c r="G17" s="128">
        <v>900</v>
      </c>
      <c r="H17" s="167">
        <v>1155</v>
      </c>
      <c r="I17" s="167">
        <v>1210</v>
      </c>
      <c r="J17" s="167">
        <f t="shared" si="0"/>
        <v>1210</v>
      </c>
      <c r="K17" s="129"/>
      <c r="M17" s="122">
        <f t="shared" si="1"/>
        <v>1212.75</v>
      </c>
    </row>
    <row r="18" spans="1:13" s="122" customFormat="1" ht="15" customHeight="1">
      <c r="A18" s="123" t="s">
        <v>632</v>
      </c>
      <c r="B18" s="124" t="s">
        <v>633</v>
      </c>
      <c r="C18" s="125" t="s">
        <v>236</v>
      </c>
      <c r="D18" s="126">
        <v>1000</v>
      </c>
      <c r="E18" s="127">
        <v>1200</v>
      </c>
      <c r="F18" s="128">
        <v>1200</v>
      </c>
      <c r="G18" s="128">
        <v>1000</v>
      </c>
      <c r="H18" s="167">
        <v>1365</v>
      </c>
      <c r="I18" s="167">
        <v>1430</v>
      </c>
      <c r="J18" s="167">
        <f t="shared" si="0"/>
        <v>1430</v>
      </c>
      <c r="K18" s="129"/>
      <c r="M18" s="122">
        <f t="shared" si="1"/>
        <v>1433.25</v>
      </c>
    </row>
    <row r="19" spans="1:13" s="122" customFormat="1" ht="15" customHeight="1">
      <c r="A19" s="123" t="s">
        <v>179</v>
      </c>
      <c r="B19" s="124" t="s">
        <v>634</v>
      </c>
      <c r="C19" s="125"/>
      <c r="D19" s="126"/>
      <c r="E19" s="127"/>
      <c r="F19" s="128"/>
      <c r="G19" s="128"/>
      <c r="H19" s="167"/>
      <c r="I19" s="167"/>
      <c r="J19" s="167"/>
      <c r="K19" s="129"/>
      <c r="M19" s="122">
        <f t="shared" si="1"/>
        <v>0</v>
      </c>
    </row>
    <row r="20" spans="1:13" s="122" customFormat="1" ht="15" customHeight="1">
      <c r="A20" s="123" t="s">
        <v>309</v>
      </c>
      <c r="B20" s="124" t="s">
        <v>635</v>
      </c>
      <c r="C20" s="125" t="s">
        <v>236</v>
      </c>
      <c r="D20" s="126"/>
      <c r="E20" s="127">
        <v>1200</v>
      </c>
      <c r="F20" s="128">
        <v>1200</v>
      </c>
      <c r="G20" s="128">
        <v>1150</v>
      </c>
      <c r="H20" s="167">
        <v>2415</v>
      </c>
      <c r="I20" s="167">
        <v>2535</v>
      </c>
      <c r="J20" s="167">
        <f t="shared" si="0"/>
        <v>2535</v>
      </c>
      <c r="K20" s="129"/>
      <c r="M20" s="122">
        <f t="shared" si="1"/>
        <v>2535.75</v>
      </c>
    </row>
    <row r="21" spans="1:13" s="122" customFormat="1" ht="15" customHeight="1">
      <c r="A21" s="123" t="s">
        <v>311</v>
      </c>
      <c r="B21" s="124" t="s">
        <v>636</v>
      </c>
      <c r="C21" s="125" t="s">
        <v>236</v>
      </c>
      <c r="D21" s="126"/>
      <c r="E21" s="127">
        <v>2000</v>
      </c>
      <c r="F21" s="128">
        <v>2000</v>
      </c>
      <c r="G21" s="128">
        <v>1800</v>
      </c>
      <c r="H21" s="167">
        <v>4200</v>
      </c>
      <c r="I21" s="167">
        <v>4410</v>
      </c>
      <c r="J21" s="167">
        <f t="shared" si="0"/>
        <v>4410</v>
      </c>
      <c r="K21" s="129"/>
      <c r="M21" s="122">
        <f t="shared" si="1"/>
        <v>4410</v>
      </c>
    </row>
    <row r="22" spans="1:13" s="122" customFormat="1" ht="15" customHeight="1">
      <c r="A22" s="123" t="s">
        <v>325</v>
      </c>
      <c r="B22" s="124" t="s">
        <v>637</v>
      </c>
      <c r="C22" s="125" t="s">
        <v>236</v>
      </c>
      <c r="D22" s="126">
        <v>2600</v>
      </c>
      <c r="E22" s="127">
        <v>2000</v>
      </c>
      <c r="F22" s="128">
        <v>2000</v>
      </c>
      <c r="G22" s="128">
        <v>2000</v>
      </c>
      <c r="H22" s="167">
        <v>2730</v>
      </c>
      <c r="I22" s="167">
        <v>2865</v>
      </c>
      <c r="J22" s="167">
        <f t="shared" si="0"/>
        <v>2865</v>
      </c>
      <c r="K22" s="129"/>
      <c r="M22" s="122">
        <f t="shared" si="1"/>
        <v>2866.5</v>
      </c>
    </row>
    <row r="23" spans="1:13" s="122" customFormat="1" ht="15" customHeight="1">
      <c r="A23" s="123" t="s">
        <v>327</v>
      </c>
      <c r="B23" s="143" t="s">
        <v>638</v>
      </c>
      <c r="C23" s="125" t="s">
        <v>236</v>
      </c>
      <c r="D23" s="126">
        <v>140</v>
      </c>
      <c r="E23" s="127">
        <v>190</v>
      </c>
      <c r="F23" s="128">
        <v>190</v>
      </c>
      <c r="G23" s="128">
        <v>200</v>
      </c>
      <c r="H23" s="167">
        <v>32000</v>
      </c>
      <c r="I23" s="167">
        <v>33600</v>
      </c>
      <c r="J23" s="167">
        <f t="shared" si="0"/>
        <v>33600</v>
      </c>
      <c r="K23" s="129"/>
      <c r="M23" s="122">
        <f t="shared" si="1"/>
        <v>33600</v>
      </c>
    </row>
    <row r="24" spans="1:13" s="122" customFormat="1" ht="15" customHeight="1">
      <c r="A24" s="123" t="s">
        <v>329</v>
      </c>
      <c r="B24" s="124" t="s">
        <v>639</v>
      </c>
      <c r="C24" s="125" t="s">
        <v>236</v>
      </c>
      <c r="D24" s="126">
        <v>140</v>
      </c>
      <c r="E24" s="127">
        <v>190</v>
      </c>
      <c r="F24" s="128">
        <v>190</v>
      </c>
      <c r="G24" s="128">
        <v>200</v>
      </c>
      <c r="H24" s="167">
        <v>262.5</v>
      </c>
      <c r="I24" s="167">
        <v>275</v>
      </c>
      <c r="J24" s="167">
        <f t="shared" si="0"/>
        <v>275</v>
      </c>
      <c r="K24" s="129"/>
      <c r="M24" s="122">
        <f t="shared" si="1"/>
        <v>275.625</v>
      </c>
    </row>
    <row r="25" spans="1:13" s="122" customFormat="1" ht="15" customHeight="1">
      <c r="A25" s="123" t="s">
        <v>331</v>
      </c>
      <c r="B25" s="278" t="s">
        <v>640</v>
      </c>
      <c r="C25" s="125"/>
      <c r="D25" s="126"/>
      <c r="E25" s="127"/>
      <c r="F25" s="128"/>
      <c r="G25" s="128"/>
      <c r="H25" s="167"/>
      <c r="I25" s="167"/>
      <c r="J25" s="167"/>
      <c r="K25" s="129"/>
      <c r="M25" s="122">
        <f t="shared" si="1"/>
        <v>0</v>
      </c>
    </row>
    <row r="26" spans="1:13" s="122" customFormat="1" ht="15" customHeight="1">
      <c r="A26" s="123" t="s">
        <v>641</v>
      </c>
      <c r="B26" s="124" t="s">
        <v>642</v>
      </c>
      <c r="C26" s="125" t="s">
        <v>236</v>
      </c>
      <c r="D26" s="126">
        <v>275</v>
      </c>
      <c r="E26" s="127">
        <v>400</v>
      </c>
      <c r="F26" s="128">
        <v>400</v>
      </c>
      <c r="G26" s="128">
        <v>375</v>
      </c>
      <c r="H26" s="167">
        <v>577.5</v>
      </c>
      <c r="I26" s="167">
        <v>605</v>
      </c>
      <c r="J26" s="167">
        <f t="shared" si="0"/>
        <v>605</v>
      </c>
      <c r="K26" s="129"/>
      <c r="M26" s="122">
        <f t="shared" si="1"/>
        <v>606.375</v>
      </c>
    </row>
    <row r="27" spans="1:13" s="122" customFormat="1" ht="15" customHeight="1">
      <c r="A27" s="123" t="s">
        <v>643</v>
      </c>
      <c r="B27" s="124" t="s">
        <v>644</v>
      </c>
      <c r="C27" s="125" t="s">
        <v>236</v>
      </c>
      <c r="D27" s="126">
        <v>150</v>
      </c>
      <c r="E27" s="127">
        <v>175</v>
      </c>
      <c r="F27" s="128">
        <v>175</v>
      </c>
      <c r="G27" s="128">
        <v>175</v>
      </c>
      <c r="H27" s="167">
        <v>273</v>
      </c>
      <c r="I27" s="167">
        <v>285</v>
      </c>
      <c r="J27" s="167">
        <f t="shared" si="0"/>
        <v>285</v>
      </c>
      <c r="K27" s="129"/>
      <c r="M27" s="122">
        <f t="shared" si="1"/>
        <v>286.65000000000003</v>
      </c>
    </row>
    <row r="28" spans="1:13" s="122" customFormat="1" ht="15" customHeight="1">
      <c r="A28" s="123" t="s">
        <v>331</v>
      </c>
      <c r="B28" s="278" t="s">
        <v>645</v>
      </c>
      <c r="C28" s="125"/>
      <c r="D28" s="126"/>
      <c r="E28" s="127"/>
      <c r="F28" s="128"/>
      <c r="G28" s="128"/>
      <c r="H28" s="167"/>
      <c r="I28" s="167"/>
      <c r="J28" s="167"/>
      <c r="K28" s="129"/>
      <c r="M28" s="122">
        <f t="shared" si="1"/>
        <v>0</v>
      </c>
    </row>
    <row r="29" spans="1:13" s="122" customFormat="1" ht="15" customHeight="1">
      <c r="A29" s="123" t="s">
        <v>641</v>
      </c>
      <c r="B29" s="124" t="s">
        <v>646</v>
      </c>
      <c r="C29" s="125" t="s">
        <v>236</v>
      </c>
      <c r="D29" s="126">
        <v>350</v>
      </c>
      <c r="E29" s="127">
        <v>450</v>
      </c>
      <c r="F29" s="128">
        <v>450</v>
      </c>
      <c r="G29" s="128">
        <v>450</v>
      </c>
      <c r="H29" s="167">
        <v>577.5</v>
      </c>
      <c r="I29" s="167">
        <v>605</v>
      </c>
      <c r="J29" s="167">
        <f t="shared" si="0"/>
        <v>605</v>
      </c>
      <c r="K29" s="129"/>
      <c r="M29" s="122">
        <f t="shared" si="1"/>
        <v>606.375</v>
      </c>
    </row>
    <row r="30" spans="1:13" s="122" customFormat="1" ht="15" customHeight="1">
      <c r="A30" s="123" t="s">
        <v>643</v>
      </c>
      <c r="B30" s="124" t="s">
        <v>647</v>
      </c>
      <c r="C30" s="125" t="s">
        <v>236</v>
      </c>
      <c r="D30" s="126">
        <v>275</v>
      </c>
      <c r="E30" s="127">
        <v>400</v>
      </c>
      <c r="F30" s="128">
        <v>400</v>
      </c>
      <c r="G30" s="128">
        <v>400</v>
      </c>
      <c r="H30" s="167">
        <v>498.75</v>
      </c>
      <c r="I30" s="167">
        <v>525</v>
      </c>
      <c r="J30" s="167">
        <f t="shared" si="0"/>
        <v>525</v>
      </c>
      <c r="K30" s="129"/>
      <c r="M30" s="122">
        <f t="shared" si="1"/>
        <v>523.6875</v>
      </c>
    </row>
    <row r="31" spans="1:13" s="122" customFormat="1" ht="15" customHeight="1">
      <c r="A31" s="123" t="s">
        <v>572</v>
      </c>
      <c r="B31" s="124" t="s">
        <v>648</v>
      </c>
      <c r="C31" s="125" t="s">
        <v>236</v>
      </c>
      <c r="D31" s="126">
        <v>160</v>
      </c>
      <c r="E31" s="127">
        <v>200</v>
      </c>
      <c r="F31" s="128">
        <v>200</v>
      </c>
      <c r="G31" s="128">
        <v>200</v>
      </c>
      <c r="H31" s="167">
        <v>262.5</v>
      </c>
      <c r="I31" s="167">
        <v>275</v>
      </c>
      <c r="J31" s="167">
        <f t="shared" si="0"/>
        <v>275</v>
      </c>
      <c r="K31" s="129"/>
      <c r="M31" s="122">
        <f t="shared" si="1"/>
        <v>275.625</v>
      </c>
    </row>
    <row r="32" spans="1:13" s="122" customFormat="1" ht="15" customHeight="1">
      <c r="A32" s="123" t="s">
        <v>574</v>
      </c>
      <c r="B32" s="278" t="s">
        <v>649</v>
      </c>
      <c r="C32" s="125"/>
      <c r="D32" s="126"/>
      <c r="E32" s="127"/>
      <c r="F32" s="128"/>
      <c r="G32" s="128"/>
      <c r="H32" s="167"/>
      <c r="I32" s="167"/>
      <c r="J32" s="167"/>
      <c r="K32" s="129"/>
      <c r="M32" s="122">
        <f t="shared" si="1"/>
        <v>0</v>
      </c>
    </row>
    <row r="33" spans="1:13" s="122" customFormat="1" ht="15" customHeight="1">
      <c r="A33" s="123" t="s">
        <v>650</v>
      </c>
      <c r="B33" s="124" t="s">
        <v>651</v>
      </c>
      <c r="C33" s="125" t="s">
        <v>236</v>
      </c>
      <c r="D33" s="126">
        <v>180</v>
      </c>
      <c r="E33" s="127">
        <v>210</v>
      </c>
      <c r="F33" s="128">
        <v>210</v>
      </c>
      <c r="G33" s="128">
        <v>210</v>
      </c>
      <c r="H33" s="167">
        <v>262.5</v>
      </c>
      <c r="I33" s="167">
        <v>275</v>
      </c>
      <c r="J33" s="167">
        <f t="shared" si="0"/>
        <v>275</v>
      </c>
      <c r="K33" s="129"/>
      <c r="M33" s="122">
        <f t="shared" si="1"/>
        <v>275.625</v>
      </c>
    </row>
    <row r="34" spans="1:13" s="122" customFormat="1" ht="15" customHeight="1">
      <c r="A34" s="123" t="s">
        <v>652</v>
      </c>
      <c r="B34" s="124" t="s">
        <v>653</v>
      </c>
      <c r="C34" s="125" t="s">
        <v>236</v>
      </c>
      <c r="D34" s="126">
        <v>35</v>
      </c>
      <c r="E34" s="127">
        <v>60</v>
      </c>
      <c r="F34" s="128">
        <v>60</v>
      </c>
      <c r="G34" s="128">
        <v>50</v>
      </c>
      <c r="H34" s="167">
        <v>78.75</v>
      </c>
      <c r="I34" s="167">
        <v>85</v>
      </c>
      <c r="J34" s="167">
        <f t="shared" si="0"/>
        <v>85</v>
      </c>
      <c r="K34" s="129"/>
      <c r="M34" s="122">
        <f t="shared" si="1"/>
        <v>82.6875</v>
      </c>
    </row>
    <row r="35" spans="1:13" s="122" customFormat="1" ht="15" customHeight="1">
      <c r="A35" s="123" t="s">
        <v>654</v>
      </c>
      <c r="B35" s="124" t="s">
        <v>655</v>
      </c>
      <c r="C35" s="125" t="s">
        <v>236</v>
      </c>
      <c r="D35" s="126">
        <v>185</v>
      </c>
      <c r="E35" s="127">
        <v>250</v>
      </c>
      <c r="F35" s="128">
        <v>250</v>
      </c>
      <c r="G35" s="128">
        <v>250</v>
      </c>
      <c r="H35" s="167">
        <v>472.5</v>
      </c>
      <c r="I35" s="167">
        <v>495</v>
      </c>
      <c r="J35" s="167">
        <f t="shared" si="0"/>
        <v>495</v>
      </c>
      <c r="K35" s="129"/>
      <c r="M35" s="122">
        <f t="shared" si="1"/>
        <v>496.125</v>
      </c>
    </row>
    <row r="36" spans="1:13" s="122" customFormat="1" ht="15" customHeight="1">
      <c r="A36" s="123" t="s">
        <v>656</v>
      </c>
      <c r="B36" s="124" t="s">
        <v>657</v>
      </c>
      <c r="C36" s="125" t="s">
        <v>236</v>
      </c>
      <c r="D36" s="126">
        <v>400</v>
      </c>
      <c r="E36" s="127">
        <v>700</v>
      </c>
      <c r="F36" s="128">
        <v>700</v>
      </c>
      <c r="G36" s="128">
        <v>700</v>
      </c>
      <c r="H36" s="167">
        <v>892.5</v>
      </c>
      <c r="I36" s="167">
        <v>935</v>
      </c>
      <c r="J36" s="167">
        <f t="shared" si="0"/>
        <v>935</v>
      </c>
      <c r="K36" s="129"/>
      <c r="M36" s="122">
        <f t="shared" si="1"/>
        <v>937.125</v>
      </c>
    </row>
    <row r="37" spans="1:13" s="122" customFormat="1" ht="15" customHeight="1">
      <c r="A37" s="123" t="s">
        <v>576</v>
      </c>
      <c r="B37" s="278" t="s">
        <v>658</v>
      </c>
      <c r="C37" s="125"/>
      <c r="D37" s="126"/>
      <c r="E37" s="127"/>
      <c r="F37" s="128"/>
      <c r="G37" s="128"/>
      <c r="H37" s="167"/>
      <c r="I37" s="167"/>
      <c r="J37" s="167"/>
      <c r="K37" s="129"/>
      <c r="M37" s="122">
        <f t="shared" si="1"/>
        <v>0</v>
      </c>
    </row>
    <row r="38" spans="1:13" s="122" customFormat="1" ht="15" customHeight="1">
      <c r="A38" s="123" t="s">
        <v>659</v>
      </c>
      <c r="B38" s="124" t="s">
        <v>660</v>
      </c>
      <c r="C38" s="125" t="s">
        <v>236</v>
      </c>
      <c r="D38" s="126">
        <v>185</v>
      </c>
      <c r="E38" s="127">
        <v>250</v>
      </c>
      <c r="F38" s="128">
        <v>275</v>
      </c>
      <c r="G38" s="128">
        <v>275</v>
      </c>
      <c r="H38" s="167">
        <v>630</v>
      </c>
      <c r="I38" s="167">
        <v>660</v>
      </c>
      <c r="J38" s="167">
        <f t="shared" si="0"/>
        <v>660</v>
      </c>
      <c r="K38" s="129"/>
      <c r="M38" s="122">
        <f t="shared" si="1"/>
        <v>661.5</v>
      </c>
    </row>
    <row r="39" spans="1:13" s="122" customFormat="1" ht="15" customHeight="1">
      <c r="A39" s="123" t="s">
        <v>661</v>
      </c>
      <c r="B39" s="124" t="s">
        <v>662</v>
      </c>
      <c r="C39" s="125" t="s">
        <v>236</v>
      </c>
      <c r="D39" s="126">
        <v>500</v>
      </c>
      <c r="E39" s="127">
        <v>700</v>
      </c>
      <c r="F39" s="128">
        <v>800</v>
      </c>
      <c r="G39" s="128">
        <v>800</v>
      </c>
      <c r="H39" s="167">
        <v>945</v>
      </c>
      <c r="I39" s="167">
        <v>990</v>
      </c>
      <c r="J39" s="167">
        <f t="shared" si="0"/>
        <v>990</v>
      </c>
      <c r="K39" s="129"/>
      <c r="M39" s="122">
        <f t="shared" si="1"/>
        <v>992.25</v>
      </c>
    </row>
    <row r="40" spans="1:13" s="122" customFormat="1" ht="15" customHeight="1">
      <c r="A40" s="123" t="s">
        <v>578</v>
      </c>
      <c r="B40" s="124" t="s">
        <v>663</v>
      </c>
      <c r="C40" s="125" t="s">
        <v>236</v>
      </c>
      <c r="D40" s="126">
        <v>225</v>
      </c>
      <c r="E40" s="127">
        <v>375</v>
      </c>
      <c r="F40" s="128">
        <v>375</v>
      </c>
      <c r="G40" s="128">
        <v>375</v>
      </c>
      <c r="H40" s="167">
        <v>630</v>
      </c>
      <c r="I40" s="167">
        <v>660</v>
      </c>
      <c r="J40" s="167">
        <f t="shared" si="0"/>
        <v>660</v>
      </c>
      <c r="K40" s="129"/>
      <c r="M40" s="122">
        <f t="shared" si="1"/>
        <v>661.5</v>
      </c>
    </row>
    <row r="41" spans="1:13" s="122" customFormat="1" ht="15" customHeight="1">
      <c r="A41" s="123" t="s">
        <v>580</v>
      </c>
      <c r="B41" s="278" t="s">
        <v>664</v>
      </c>
      <c r="C41" s="125"/>
      <c r="D41" s="126"/>
      <c r="E41" s="127"/>
      <c r="F41" s="128"/>
      <c r="G41" s="128"/>
      <c r="H41" s="167"/>
      <c r="I41" s="167"/>
      <c r="J41" s="167"/>
      <c r="K41" s="129"/>
      <c r="M41" s="122">
        <f t="shared" si="1"/>
        <v>0</v>
      </c>
    </row>
    <row r="42" spans="1:13" s="122" customFormat="1" ht="15" customHeight="1">
      <c r="A42" s="123" t="s">
        <v>665</v>
      </c>
      <c r="B42" s="124" t="s">
        <v>666</v>
      </c>
      <c r="C42" s="125" t="s">
        <v>236</v>
      </c>
      <c r="D42" s="126">
        <v>775</v>
      </c>
      <c r="E42" s="127">
        <v>950</v>
      </c>
      <c r="F42" s="128">
        <v>950</v>
      </c>
      <c r="G42" s="128">
        <v>950</v>
      </c>
      <c r="H42" s="167">
        <v>1312.5</v>
      </c>
      <c r="I42" s="167">
        <v>1380</v>
      </c>
      <c r="J42" s="167">
        <f t="shared" si="0"/>
        <v>1380</v>
      </c>
      <c r="K42" s="129"/>
      <c r="M42" s="122">
        <f t="shared" si="1"/>
        <v>1378.125</v>
      </c>
    </row>
    <row r="43" spans="1:13" s="122" customFormat="1" ht="15" customHeight="1">
      <c r="A43" s="123" t="s">
        <v>667</v>
      </c>
      <c r="B43" s="124" t="s">
        <v>668</v>
      </c>
      <c r="C43" s="125" t="s">
        <v>236</v>
      </c>
      <c r="D43" s="126">
        <v>600</v>
      </c>
      <c r="E43" s="127">
        <v>900</v>
      </c>
      <c r="F43" s="128">
        <v>900</v>
      </c>
      <c r="G43" s="128">
        <v>900</v>
      </c>
      <c r="H43" s="167">
        <v>1312.5</v>
      </c>
      <c r="I43" s="167">
        <v>1380</v>
      </c>
      <c r="J43" s="167">
        <f t="shared" si="0"/>
        <v>1380</v>
      </c>
      <c r="K43" s="129"/>
      <c r="M43" s="122">
        <f t="shared" si="1"/>
        <v>1378.125</v>
      </c>
    </row>
    <row r="44" spans="1:13" s="122" customFormat="1" ht="15" customHeight="1">
      <c r="A44" s="123" t="s">
        <v>582</v>
      </c>
      <c r="B44" s="124" t="s">
        <v>669</v>
      </c>
      <c r="C44" s="125" t="s">
        <v>236</v>
      </c>
      <c r="D44" s="126">
        <v>150</v>
      </c>
      <c r="E44" s="127">
        <v>250</v>
      </c>
      <c r="F44" s="128">
        <v>250</v>
      </c>
      <c r="G44" s="128">
        <v>250</v>
      </c>
      <c r="H44" s="167">
        <v>420</v>
      </c>
      <c r="I44" s="167">
        <v>440</v>
      </c>
      <c r="J44" s="167">
        <f t="shared" si="0"/>
        <v>440</v>
      </c>
      <c r="K44" s="129"/>
      <c r="M44" s="122">
        <f t="shared" si="1"/>
        <v>441</v>
      </c>
    </row>
    <row r="45" spans="1:13" s="122" customFormat="1" ht="15" customHeight="1">
      <c r="A45" s="123" t="s">
        <v>584</v>
      </c>
      <c r="B45" s="124" t="s">
        <v>670</v>
      </c>
      <c r="C45" s="125" t="s">
        <v>236</v>
      </c>
      <c r="D45" s="126">
        <v>95</v>
      </c>
      <c r="E45" s="127">
        <v>130</v>
      </c>
      <c r="F45" s="128">
        <v>130</v>
      </c>
      <c r="G45" s="128">
        <v>130</v>
      </c>
      <c r="H45" s="167">
        <v>231</v>
      </c>
      <c r="I45" s="167">
        <v>240</v>
      </c>
      <c r="J45" s="167">
        <f t="shared" si="0"/>
        <v>240</v>
      </c>
      <c r="K45" s="129"/>
      <c r="M45" s="122">
        <f t="shared" si="1"/>
        <v>242.55</v>
      </c>
    </row>
    <row r="46" spans="1:13" s="122" customFormat="1" ht="15" customHeight="1">
      <c r="A46" s="123" t="s">
        <v>586</v>
      </c>
      <c r="B46" s="124" t="s">
        <v>671</v>
      </c>
      <c r="C46" s="125" t="s">
        <v>236</v>
      </c>
      <c r="D46" s="126">
        <v>250</v>
      </c>
      <c r="E46" s="127">
        <v>175</v>
      </c>
      <c r="F46" s="128">
        <v>200</v>
      </c>
      <c r="G46" s="128">
        <v>200</v>
      </c>
      <c r="H46" s="167">
        <v>325.5</v>
      </c>
      <c r="I46" s="167">
        <v>340</v>
      </c>
      <c r="J46" s="167">
        <f t="shared" si="0"/>
        <v>340</v>
      </c>
      <c r="K46" s="129"/>
      <c r="M46" s="122">
        <f t="shared" si="1"/>
        <v>341.77500000000003</v>
      </c>
    </row>
    <row r="47" spans="1:13" s="122" customFormat="1" ht="15" customHeight="1">
      <c r="A47" s="123" t="s">
        <v>588</v>
      </c>
      <c r="B47" s="124" t="s">
        <v>672</v>
      </c>
      <c r="C47" s="125" t="s">
        <v>236</v>
      </c>
      <c r="D47" s="126">
        <v>55</v>
      </c>
      <c r="E47" s="127">
        <v>50</v>
      </c>
      <c r="F47" s="128">
        <v>50</v>
      </c>
      <c r="G47" s="128">
        <v>50</v>
      </c>
      <c r="H47" s="167">
        <v>65.100000000000009</v>
      </c>
      <c r="I47" s="167">
        <v>68</v>
      </c>
      <c r="J47" s="167">
        <f t="shared" si="0"/>
        <v>68</v>
      </c>
      <c r="K47" s="129"/>
      <c r="M47" s="122">
        <f t="shared" si="1"/>
        <v>68.355000000000018</v>
      </c>
    </row>
    <row r="48" spans="1:13" s="122" customFormat="1" ht="15" customHeight="1">
      <c r="A48" s="123" t="s">
        <v>590</v>
      </c>
      <c r="B48" s="258" t="s">
        <v>673</v>
      </c>
      <c r="C48" s="279" t="s">
        <v>674</v>
      </c>
      <c r="D48" s="280">
        <v>2500</v>
      </c>
      <c r="E48" s="127">
        <v>3200</v>
      </c>
      <c r="F48" s="128">
        <v>3200</v>
      </c>
      <c r="G48" s="128">
        <v>3200</v>
      </c>
      <c r="H48" s="167">
        <v>3517.5</v>
      </c>
      <c r="I48" s="167">
        <v>3690</v>
      </c>
      <c r="J48" s="167">
        <f t="shared" si="0"/>
        <v>3690</v>
      </c>
      <c r="K48" s="129"/>
      <c r="M48" s="122">
        <f t="shared" si="1"/>
        <v>3693.375</v>
      </c>
    </row>
    <row r="49" spans="1:13" s="122" customFormat="1" ht="15" customHeight="1">
      <c r="A49" s="123" t="s">
        <v>592</v>
      </c>
      <c r="B49" s="258" t="s">
        <v>675</v>
      </c>
      <c r="C49" s="279" t="s">
        <v>676</v>
      </c>
      <c r="D49" s="280">
        <v>3636</v>
      </c>
      <c r="E49" s="127">
        <v>3750</v>
      </c>
      <c r="F49" s="128">
        <v>3750</v>
      </c>
      <c r="G49" s="128">
        <v>3750</v>
      </c>
      <c r="H49" s="167">
        <v>4462.5</v>
      </c>
      <c r="I49" s="167">
        <v>4685</v>
      </c>
      <c r="J49" s="167">
        <f t="shared" si="0"/>
        <v>4685</v>
      </c>
      <c r="K49" s="129"/>
      <c r="M49" s="122">
        <f t="shared" si="1"/>
        <v>4685.625</v>
      </c>
    </row>
    <row r="50" spans="1:13" s="122" customFormat="1" ht="15" customHeight="1">
      <c r="A50" s="224">
        <v>2</v>
      </c>
      <c r="B50" s="281" t="s">
        <v>677</v>
      </c>
      <c r="C50" s="125"/>
      <c r="D50" s="126"/>
      <c r="E50" s="127"/>
      <c r="F50" s="128"/>
      <c r="G50" s="128"/>
      <c r="H50" s="167"/>
      <c r="I50" s="167"/>
      <c r="J50" s="167"/>
      <c r="K50" s="129"/>
    </row>
    <row r="51" spans="1:13" s="122" customFormat="1" ht="15" customHeight="1">
      <c r="A51" s="123" t="s">
        <v>131</v>
      </c>
      <c r="B51" s="143" t="s">
        <v>678</v>
      </c>
      <c r="C51" s="125" t="s">
        <v>679</v>
      </c>
      <c r="D51" s="126"/>
      <c r="E51" s="127"/>
      <c r="F51" s="128"/>
      <c r="G51" s="128">
        <v>48500</v>
      </c>
      <c r="H51" s="167">
        <v>67383.75</v>
      </c>
      <c r="I51" s="167">
        <v>67383.75</v>
      </c>
      <c r="J51" s="167">
        <f t="shared" si="0"/>
        <v>67383.75</v>
      </c>
      <c r="K51" s="129"/>
    </row>
    <row r="52" spans="1:13" s="122" customFormat="1" ht="15" customHeight="1">
      <c r="A52" s="123" t="s">
        <v>134</v>
      </c>
      <c r="B52" s="143" t="s">
        <v>680</v>
      </c>
      <c r="C52" s="125" t="s">
        <v>679</v>
      </c>
      <c r="D52" s="126"/>
      <c r="E52" s="127"/>
      <c r="F52" s="128"/>
      <c r="G52" s="128">
        <v>47500</v>
      </c>
      <c r="H52" s="167">
        <v>46725</v>
      </c>
      <c r="I52" s="167">
        <v>46725</v>
      </c>
      <c r="J52" s="167">
        <f t="shared" si="0"/>
        <v>46725</v>
      </c>
      <c r="K52" s="129"/>
    </row>
    <row r="53" spans="1:13" s="122" customFormat="1" ht="15" customHeight="1">
      <c r="A53" s="123" t="s">
        <v>155</v>
      </c>
      <c r="B53" s="143" t="s">
        <v>681</v>
      </c>
      <c r="C53" s="125" t="s">
        <v>679</v>
      </c>
      <c r="D53" s="126"/>
      <c r="E53" s="127"/>
      <c r="F53" s="128"/>
      <c r="G53" s="128">
        <v>47500</v>
      </c>
      <c r="H53" s="167">
        <v>44992.5</v>
      </c>
      <c r="I53" s="167">
        <v>44992.5</v>
      </c>
      <c r="J53" s="167">
        <f t="shared" si="0"/>
        <v>44992.5</v>
      </c>
      <c r="K53" s="129"/>
    </row>
    <row r="54" spans="1:13" s="122" customFormat="1" ht="15" customHeight="1">
      <c r="A54" s="123" t="s">
        <v>157</v>
      </c>
      <c r="B54" s="143" t="s">
        <v>682</v>
      </c>
      <c r="C54" s="125" t="s">
        <v>679</v>
      </c>
      <c r="D54" s="126"/>
      <c r="E54" s="127"/>
      <c r="F54" s="128"/>
      <c r="G54" s="128">
        <v>47500</v>
      </c>
      <c r="H54" s="167">
        <v>42687.75</v>
      </c>
      <c r="I54" s="167">
        <v>42687.75</v>
      </c>
      <c r="J54" s="167">
        <f t="shared" si="0"/>
        <v>42687.75</v>
      </c>
      <c r="K54" s="129"/>
    </row>
    <row r="55" spans="1:13" s="122" customFormat="1" ht="15.75">
      <c r="A55" s="123" t="s">
        <v>177</v>
      </c>
      <c r="B55" s="143" t="s">
        <v>683</v>
      </c>
      <c r="C55" s="125" t="s">
        <v>679</v>
      </c>
      <c r="D55" s="126"/>
      <c r="E55" s="127"/>
      <c r="F55" s="128"/>
      <c r="G55" s="128">
        <v>44000</v>
      </c>
      <c r="H55" s="167">
        <v>50856.75</v>
      </c>
      <c r="I55" s="167">
        <v>50856.75</v>
      </c>
      <c r="J55" s="167">
        <f t="shared" si="0"/>
        <v>50856.75</v>
      </c>
      <c r="K55" s="129"/>
    </row>
    <row r="56" spans="1:13" s="122" customFormat="1" ht="33" customHeight="1">
      <c r="A56" s="282" t="s">
        <v>179</v>
      </c>
      <c r="B56" s="175" t="s">
        <v>684</v>
      </c>
      <c r="C56" s="125" t="s">
        <v>679</v>
      </c>
      <c r="D56" s="126"/>
      <c r="E56" s="127"/>
      <c r="F56" s="128"/>
      <c r="G56" s="128">
        <v>15500</v>
      </c>
      <c r="H56" s="167">
        <v>27300</v>
      </c>
      <c r="I56" s="167">
        <v>28600</v>
      </c>
      <c r="J56" s="167">
        <f t="shared" si="0"/>
        <v>28600</v>
      </c>
      <c r="K56" s="129"/>
      <c r="M56" s="122">
        <f>H56*1.05</f>
        <v>28665</v>
      </c>
    </row>
    <row r="57" spans="1:13" s="122" customFormat="1" ht="31.5" customHeight="1">
      <c r="A57" s="282" t="s">
        <v>325</v>
      </c>
      <c r="B57" s="175" t="s">
        <v>685</v>
      </c>
      <c r="C57" s="125" t="s">
        <v>679</v>
      </c>
      <c r="D57" s="126"/>
      <c r="E57" s="127"/>
      <c r="F57" s="128"/>
      <c r="G57" s="128">
        <v>15500</v>
      </c>
      <c r="H57" s="167">
        <v>26775</v>
      </c>
      <c r="I57" s="167">
        <v>28100</v>
      </c>
      <c r="J57" s="167">
        <f t="shared" si="0"/>
        <v>28100</v>
      </c>
      <c r="K57" s="129"/>
      <c r="M57" s="122">
        <f t="shared" ref="M57:M62" si="2">H57*1.05</f>
        <v>28113.75</v>
      </c>
    </row>
    <row r="58" spans="1:13" s="122" customFormat="1" ht="33" customHeight="1">
      <c r="A58" s="282" t="s">
        <v>327</v>
      </c>
      <c r="B58" s="175" t="s">
        <v>686</v>
      </c>
      <c r="C58" s="125" t="s">
        <v>679</v>
      </c>
      <c r="D58" s="126"/>
      <c r="E58" s="127"/>
      <c r="F58" s="128"/>
      <c r="G58" s="128">
        <v>15500</v>
      </c>
      <c r="H58" s="167">
        <v>23100</v>
      </c>
      <c r="I58" s="167">
        <v>24200</v>
      </c>
      <c r="J58" s="167">
        <f t="shared" si="0"/>
        <v>24200</v>
      </c>
      <c r="K58" s="129"/>
      <c r="M58" s="122">
        <f t="shared" si="2"/>
        <v>24255</v>
      </c>
    </row>
    <row r="59" spans="1:13" s="122" customFormat="1" ht="15.75">
      <c r="A59" s="283" t="s">
        <v>687</v>
      </c>
      <c r="B59" s="143" t="s">
        <v>688</v>
      </c>
      <c r="C59" s="125" t="s">
        <v>679</v>
      </c>
      <c r="D59" s="126">
        <v>6800</v>
      </c>
      <c r="E59" s="127">
        <v>4000</v>
      </c>
      <c r="F59" s="128">
        <v>4000</v>
      </c>
      <c r="G59" s="128">
        <v>4100</v>
      </c>
      <c r="H59" s="167">
        <v>525</v>
      </c>
      <c r="I59" s="167">
        <v>550</v>
      </c>
      <c r="J59" s="167">
        <f t="shared" si="0"/>
        <v>550</v>
      </c>
      <c r="K59" s="129"/>
      <c r="M59" s="122">
        <f t="shared" si="2"/>
        <v>551.25</v>
      </c>
    </row>
    <row r="60" spans="1:13" s="122" customFormat="1" ht="15" customHeight="1">
      <c r="A60" s="123" t="s">
        <v>331</v>
      </c>
      <c r="B60" s="124" t="s">
        <v>689</v>
      </c>
      <c r="C60" s="125" t="s">
        <v>679</v>
      </c>
      <c r="D60" s="126">
        <v>8650</v>
      </c>
      <c r="E60" s="127">
        <v>6000</v>
      </c>
      <c r="F60" s="128">
        <v>6000</v>
      </c>
      <c r="G60" s="128">
        <v>6500</v>
      </c>
      <c r="H60" s="167">
        <v>9450</v>
      </c>
      <c r="I60" s="167">
        <v>9900</v>
      </c>
      <c r="J60" s="167">
        <f t="shared" si="0"/>
        <v>9900</v>
      </c>
      <c r="K60" s="129"/>
      <c r="M60" s="122">
        <f t="shared" si="2"/>
        <v>9922.5</v>
      </c>
    </row>
    <row r="61" spans="1:13" s="122" customFormat="1" ht="15" customHeight="1">
      <c r="A61" s="123" t="s">
        <v>572</v>
      </c>
      <c r="B61" s="124" t="s">
        <v>690</v>
      </c>
      <c r="C61" s="125" t="s">
        <v>679</v>
      </c>
      <c r="D61" s="126">
        <v>1200</v>
      </c>
      <c r="E61" s="127">
        <v>1200</v>
      </c>
      <c r="F61" s="128">
        <v>1200</v>
      </c>
      <c r="G61" s="128">
        <v>1200</v>
      </c>
      <c r="H61" s="167">
        <v>2100</v>
      </c>
      <c r="I61" s="167">
        <v>2200</v>
      </c>
      <c r="J61" s="167">
        <f t="shared" si="0"/>
        <v>2200</v>
      </c>
      <c r="K61" s="129"/>
      <c r="M61" s="122">
        <f t="shared" si="2"/>
        <v>2205</v>
      </c>
    </row>
    <row r="62" spans="1:13" s="122" customFormat="1" ht="15.75">
      <c r="A62" s="123" t="s">
        <v>574</v>
      </c>
      <c r="B62" s="124" t="s">
        <v>691</v>
      </c>
      <c r="C62" s="125" t="s">
        <v>679</v>
      </c>
      <c r="D62" s="126">
        <v>2600</v>
      </c>
      <c r="E62" s="127">
        <v>2600</v>
      </c>
      <c r="F62" s="128">
        <v>2600</v>
      </c>
      <c r="G62" s="128">
        <v>2600</v>
      </c>
      <c r="H62" s="167">
        <v>5250</v>
      </c>
      <c r="I62" s="167">
        <v>5500</v>
      </c>
      <c r="J62" s="167">
        <f t="shared" si="0"/>
        <v>5500</v>
      </c>
      <c r="K62" s="129"/>
      <c r="M62" s="122">
        <f t="shared" si="2"/>
        <v>5512.5</v>
      </c>
    </row>
    <row r="63" spans="1:13" s="122" customFormat="1" ht="15" customHeight="1">
      <c r="A63" s="224">
        <v>3</v>
      </c>
      <c r="B63" s="131" t="s">
        <v>692</v>
      </c>
      <c r="C63" s="132"/>
      <c r="D63" s="133"/>
      <c r="E63" s="134"/>
      <c r="F63" s="135"/>
      <c r="G63" s="135"/>
      <c r="H63" s="135"/>
      <c r="I63" s="135"/>
      <c r="J63" s="167">
        <f t="shared" si="0"/>
        <v>0</v>
      </c>
      <c r="K63" s="560"/>
    </row>
    <row r="64" spans="1:13" s="122" customFormat="1" ht="15" customHeight="1">
      <c r="A64" s="284"/>
      <c r="B64" s="258" t="s">
        <v>693</v>
      </c>
      <c r="C64" s="125" t="s">
        <v>236</v>
      </c>
      <c r="D64" s="126">
        <v>75</v>
      </c>
      <c r="E64" s="127">
        <v>106</v>
      </c>
      <c r="F64" s="128">
        <v>106</v>
      </c>
      <c r="G64" s="128">
        <v>110</v>
      </c>
      <c r="H64" s="128">
        <v>759</v>
      </c>
      <c r="I64" s="128">
        <v>835</v>
      </c>
      <c r="J64" s="167">
        <f t="shared" si="0"/>
        <v>835</v>
      </c>
      <c r="K64" s="129"/>
      <c r="M64" s="558">
        <f>ROUND(H64*1.1,0)</f>
        <v>835</v>
      </c>
    </row>
    <row r="65" spans="1:13" s="122" customFormat="1" ht="15" customHeight="1">
      <c r="A65" s="284"/>
      <c r="B65" s="258" t="s">
        <v>694</v>
      </c>
      <c r="C65" s="125" t="s">
        <v>236</v>
      </c>
      <c r="D65" s="126">
        <v>100</v>
      </c>
      <c r="E65" s="127">
        <v>154</v>
      </c>
      <c r="F65" s="128">
        <v>154</v>
      </c>
      <c r="G65" s="128">
        <v>159</v>
      </c>
      <c r="H65" s="128">
        <v>1055</v>
      </c>
      <c r="I65" s="128">
        <v>1161</v>
      </c>
      <c r="J65" s="167">
        <f t="shared" si="0"/>
        <v>1161</v>
      </c>
      <c r="K65" s="129"/>
      <c r="M65" s="558">
        <f t="shared" ref="M65:M101" si="3">ROUND(H65*1.1,0)</f>
        <v>1161</v>
      </c>
    </row>
    <row r="66" spans="1:13" s="122" customFormat="1" ht="15" customHeight="1">
      <c r="A66" s="284"/>
      <c r="B66" s="258" t="s">
        <v>695</v>
      </c>
      <c r="C66" s="125" t="s">
        <v>236</v>
      </c>
      <c r="D66" s="126">
        <v>130</v>
      </c>
      <c r="E66" s="127">
        <v>209</v>
      </c>
      <c r="F66" s="128">
        <v>209</v>
      </c>
      <c r="G66" s="128">
        <v>216</v>
      </c>
      <c r="H66" s="128">
        <v>1465</v>
      </c>
      <c r="I66" s="128">
        <v>1612</v>
      </c>
      <c r="J66" s="167">
        <f t="shared" si="0"/>
        <v>1612</v>
      </c>
      <c r="K66" s="129"/>
      <c r="M66" s="558">
        <f t="shared" si="3"/>
        <v>1612</v>
      </c>
    </row>
    <row r="67" spans="1:13" s="122" customFormat="1" ht="15" customHeight="1">
      <c r="A67" s="284"/>
      <c r="B67" s="258" t="s">
        <v>696</v>
      </c>
      <c r="C67" s="125" t="s">
        <v>236</v>
      </c>
      <c r="D67" s="126">
        <v>155</v>
      </c>
      <c r="E67" s="127">
        <v>279</v>
      </c>
      <c r="F67" s="128">
        <v>279</v>
      </c>
      <c r="G67" s="128">
        <v>289</v>
      </c>
      <c r="H67" s="128">
        <v>1880</v>
      </c>
      <c r="I67" s="128">
        <v>2068</v>
      </c>
      <c r="J67" s="167">
        <f t="shared" si="0"/>
        <v>2068</v>
      </c>
      <c r="K67" s="129"/>
      <c r="M67" s="558">
        <f t="shared" si="3"/>
        <v>2068</v>
      </c>
    </row>
    <row r="68" spans="1:13" s="122" customFormat="1" ht="15" customHeight="1">
      <c r="A68" s="284"/>
      <c r="B68" s="258" t="s">
        <v>697</v>
      </c>
      <c r="C68" s="125" t="s">
        <v>236</v>
      </c>
      <c r="D68" s="126">
        <v>180</v>
      </c>
      <c r="E68" s="127">
        <v>349</v>
      </c>
      <c r="F68" s="128">
        <v>349</v>
      </c>
      <c r="G68" s="128">
        <v>361</v>
      </c>
      <c r="H68" s="128">
        <v>2310</v>
      </c>
      <c r="I68" s="128">
        <v>2541</v>
      </c>
      <c r="J68" s="167">
        <f t="shared" si="0"/>
        <v>2541</v>
      </c>
      <c r="K68" s="129"/>
      <c r="M68" s="558">
        <f t="shared" si="3"/>
        <v>2541</v>
      </c>
    </row>
    <row r="69" spans="1:13" s="122" customFormat="1" ht="15" customHeight="1">
      <c r="A69" s="284"/>
      <c r="B69" s="258" t="s">
        <v>698</v>
      </c>
      <c r="C69" s="125" t="s">
        <v>236</v>
      </c>
      <c r="D69" s="126">
        <v>230</v>
      </c>
      <c r="E69" s="127">
        <v>462</v>
      </c>
      <c r="F69" s="128">
        <v>462</v>
      </c>
      <c r="G69" s="128">
        <v>478</v>
      </c>
      <c r="H69" s="128">
        <v>2882</v>
      </c>
      <c r="I69" s="128">
        <v>3170</v>
      </c>
      <c r="J69" s="167">
        <f t="shared" si="0"/>
        <v>3170</v>
      </c>
      <c r="K69" s="129"/>
      <c r="M69" s="558">
        <f t="shared" si="3"/>
        <v>3170</v>
      </c>
    </row>
    <row r="70" spans="1:13" s="122" customFormat="1" ht="15" customHeight="1">
      <c r="A70" s="284"/>
      <c r="B70" s="258" t="s">
        <v>699</v>
      </c>
      <c r="C70" s="125" t="s">
        <v>236</v>
      </c>
      <c r="D70" s="126">
        <v>320</v>
      </c>
      <c r="E70" s="127">
        <v>641</v>
      </c>
      <c r="F70" s="128">
        <v>641</v>
      </c>
      <c r="G70" s="128">
        <v>664</v>
      </c>
      <c r="H70" s="128">
        <v>4025</v>
      </c>
      <c r="I70" s="128">
        <v>4428</v>
      </c>
      <c r="J70" s="167">
        <f t="shared" si="0"/>
        <v>4428</v>
      </c>
      <c r="K70" s="129"/>
      <c r="M70" s="558">
        <f t="shared" si="3"/>
        <v>4428</v>
      </c>
    </row>
    <row r="71" spans="1:13" s="122" customFormat="1" ht="15" customHeight="1">
      <c r="A71" s="284"/>
      <c r="B71" s="258" t="s">
        <v>700</v>
      </c>
      <c r="C71" s="125" t="s">
        <v>236</v>
      </c>
      <c r="D71" s="126">
        <v>410</v>
      </c>
      <c r="E71" s="127">
        <v>750</v>
      </c>
      <c r="F71" s="128">
        <v>750</v>
      </c>
      <c r="G71" s="128">
        <v>777</v>
      </c>
      <c r="H71" s="128">
        <v>4730</v>
      </c>
      <c r="I71" s="128">
        <v>5203</v>
      </c>
      <c r="J71" s="167">
        <f t="shared" ref="J71:J134" si="4">I71</f>
        <v>5203</v>
      </c>
      <c r="K71" s="129"/>
      <c r="M71" s="558">
        <f t="shared" si="3"/>
        <v>5203</v>
      </c>
    </row>
    <row r="72" spans="1:13" s="122" customFormat="1" ht="15" customHeight="1">
      <c r="A72" s="284"/>
      <c r="B72" s="258" t="s">
        <v>701</v>
      </c>
      <c r="C72" s="125" t="s">
        <v>236</v>
      </c>
      <c r="D72" s="126">
        <v>455</v>
      </c>
      <c r="E72" s="127">
        <v>1084</v>
      </c>
      <c r="F72" s="128">
        <v>1084</v>
      </c>
      <c r="G72" s="128">
        <v>1123</v>
      </c>
      <c r="H72" s="128">
        <v>6754</v>
      </c>
      <c r="I72" s="128">
        <v>7429</v>
      </c>
      <c r="J72" s="167">
        <f t="shared" si="4"/>
        <v>7429</v>
      </c>
      <c r="K72" s="285"/>
      <c r="M72" s="558">
        <f t="shared" si="3"/>
        <v>7429</v>
      </c>
    </row>
    <row r="73" spans="1:13" s="122" customFormat="1" ht="15" customHeight="1">
      <c r="A73" s="284"/>
      <c r="B73" s="258" t="s">
        <v>702</v>
      </c>
      <c r="C73" s="125" t="s">
        <v>236</v>
      </c>
      <c r="D73" s="126"/>
      <c r="E73" s="127"/>
      <c r="F73" s="128"/>
      <c r="G73" s="128"/>
      <c r="H73" s="128">
        <v>10527</v>
      </c>
      <c r="I73" s="128">
        <v>11580</v>
      </c>
      <c r="J73" s="167">
        <f t="shared" si="4"/>
        <v>11580</v>
      </c>
      <c r="K73" s="129"/>
      <c r="M73" s="558">
        <f t="shared" si="3"/>
        <v>11580</v>
      </c>
    </row>
    <row r="74" spans="1:13" s="122" customFormat="1" ht="15" customHeight="1">
      <c r="A74" s="284"/>
      <c r="B74" s="258" t="s">
        <v>703</v>
      </c>
      <c r="C74" s="125" t="s">
        <v>236</v>
      </c>
      <c r="D74" s="126"/>
      <c r="E74" s="127"/>
      <c r="F74" s="128"/>
      <c r="G74" s="128"/>
      <c r="H74" s="128">
        <v>12243</v>
      </c>
      <c r="I74" s="128">
        <v>13467</v>
      </c>
      <c r="J74" s="167">
        <f t="shared" si="4"/>
        <v>13467</v>
      </c>
      <c r="K74" s="129"/>
      <c r="M74" s="558">
        <f t="shared" si="3"/>
        <v>13467</v>
      </c>
    </row>
    <row r="75" spans="1:13" s="122" customFormat="1" ht="15" customHeight="1">
      <c r="A75" s="284"/>
      <c r="B75" s="258" t="s">
        <v>704</v>
      </c>
      <c r="C75" s="125" t="s">
        <v>236</v>
      </c>
      <c r="D75" s="126"/>
      <c r="E75" s="127"/>
      <c r="F75" s="128"/>
      <c r="G75" s="128"/>
      <c r="H75" s="128">
        <v>16719</v>
      </c>
      <c r="I75" s="128">
        <v>18391</v>
      </c>
      <c r="J75" s="167">
        <f t="shared" si="4"/>
        <v>18391</v>
      </c>
      <c r="K75" s="285"/>
      <c r="M75" s="558">
        <f t="shared" si="3"/>
        <v>18391</v>
      </c>
    </row>
    <row r="76" spans="1:13" s="122" customFormat="1" ht="15" customHeight="1">
      <c r="A76" s="224">
        <v>4</v>
      </c>
      <c r="B76" s="131" t="s">
        <v>705</v>
      </c>
      <c r="C76" s="132"/>
      <c r="D76" s="133"/>
      <c r="E76" s="134"/>
      <c r="F76" s="135"/>
      <c r="G76" s="135"/>
      <c r="H76" s="135"/>
      <c r="I76" s="135"/>
      <c r="J76" s="167"/>
      <c r="K76" s="129"/>
      <c r="M76" s="558">
        <f t="shared" si="3"/>
        <v>0</v>
      </c>
    </row>
    <row r="77" spans="1:13" s="122" customFormat="1" ht="15" customHeight="1">
      <c r="A77" s="284"/>
      <c r="B77" s="258" t="s">
        <v>693</v>
      </c>
      <c r="C77" s="125" t="s">
        <v>236</v>
      </c>
      <c r="D77" s="126">
        <v>600</v>
      </c>
      <c r="E77" s="127">
        <v>716</v>
      </c>
      <c r="F77" s="128">
        <v>716</v>
      </c>
      <c r="G77" s="128">
        <v>742</v>
      </c>
      <c r="H77" s="128">
        <v>900</v>
      </c>
      <c r="I77" s="128">
        <v>990</v>
      </c>
      <c r="J77" s="167">
        <f t="shared" si="4"/>
        <v>990</v>
      </c>
      <c r="K77" s="129"/>
      <c r="M77" s="558">
        <f t="shared" si="3"/>
        <v>990</v>
      </c>
    </row>
    <row r="78" spans="1:13" s="122" customFormat="1" ht="15" customHeight="1">
      <c r="A78" s="284"/>
      <c r="B78" s="258" t="s">
        <v>694</v>
      </c>
      <c r="C78" s="125" t="s">
        <v>236</v>
      </c>
      <c r="D78" s="126">
        <v>1100</v>
      </c>
      <c r="E78" s="127">
        <v>980</v>
      </c>
      <c r="F78" s="128">
        <v>980</v>
      </c>
      <c r="G78" s="128">
        <v>1015</v>
      </c>
      <c r="H78" s="128">
        <v>1145</v>
      </c>
      <c r="I78" s="128">
        <v>1260</v>
      </c>
      <c r="J78" s="167">
        <f t="shared" si="4"/>
        <v>1260</v>
      </c>
      <c r="K78" s="129"/>
      <c r="M78" s="558">
        <f t="shared" si="3"/>
        <v>1260</v>
      </c>
    </row>
    <row r="79" spans="1:13" s="122" customFormat="1" ht="15" customHeight="1">
      <c r="A79" s="284"/>
      <c r="B79" s="258" t="s">
        <v>695</v>
      </c>
      <c r="C79" s="125" t="s">
        <v>236</v>
      </c>
      <c r="D79" s="126">
        <v>1000</v>
      </c>
      <c r="E79" s="127">
        <v>1482</v>
      </c>
      <c r="F79" s="128">
        <v>1482</v>
      </c>
      <c r="G79" s="128">
        <v>1535</v>
      </c>
      <c r="H79" s="128">
        <v>1715</v>
      </c>
      <c r="I79" s="128">
        <v>1887</v>
      </c>
      <c r="J79" s="167">
        <f t="shared" si="4"/>
        <v>1887</v>
      </c>
      <c r="K79" s="129"/>
      <c r="M79" s="558">
        <f t="shared" si="3"/>
        <v>1887</v>
      </c>
    </row>
    <row r="80" spans="1:13" s="122" customFormat="1" ht="15" customHeight="1">
      <c r="A80" s="284"/>
      <c r="B80" s="258" t="s">
        <v>696</v>
      </c>
      <c r="C80" s="125" t="s">
        <v>236</v>
      </c>
      <c r="D80" s="126">
        <v>1300</v>
      </c>
      <c r="E80" s="127">
        <v>1986</v>
      </c>
      <c r="F80" s="128">
        <v>1986</v>
      </c>
      <c r="G80" s="128">
        <v>2058</v>
      </c>
      <c r="H80" s="128">
        <v>2235</v>
      </c>
      <c r="I80" s="128">
        <v>2459</v>
      </c>
      <c r="J80" s="167">
        <f t="shared" si="4"/>
        <v>2459</v>
      </c>
      <c r="K80" s="129"/>
      <c r="M80" s="558">
        <f t="shared" si="3"/>
        <v>2459</v>
      </c>
    </row>
    <row r="81" spans="1:15" s="122" customFormat="1" ht="15" customHeight="1">
      <c r="A81" s="284"/>
      <c r="B81" s="258" t="s">
        <v>697</v>
      </c>
      <c r="C81" s="125" t="s">
        <v>236</v>
      </c>
      <c r="D81" s="126">
        <v>1500</v>
      </c>
      <c r="E81" s="127">
        <v>2276</v>
      </c>
      <c r="F81" s="128">
        <v>2276</v>
      </c>
      <c r="G81" s="128">
        <v>2358</v>
      </c>
      <c r="H81" s="128">
        <v>2565</v>
      </c>
      <c r="I81" s="128">
        <v>2822</v>
      </c>
      <c r="J81" s="167">
        <f t="shared" si="4"/>
        <v>2822</v>
      </c>
      <c r="K81" s="129"/>
      <c r="M81" s="558">
        <f t="shared" si="3"/>
        <v>2822</v>
      </c>
    </row>
    <row r="82" spans="1:15" s="122" customFormat="1" ht="15" customHeight="1">
      <c r="A82" s="284"/>
      <c r="B82" s="258" t="s">
        <v>698</v>
      </c>
      <c r="C82" s="125" t="s">
        <v>236</v>
      </c>
      <c r="D82" s="126">
        <v>2069</v>
      </c>
      <c r="E82" s="127">
        <v>3336</v>
      </c>
      <c r="F82" s="128">
        <v>3336</v>
      </c>
      <c r="G82" s="128">
        <v>3456</v>
      </c>
      <c r="H82" s="128">
        <v>3500</v>
      </c>
      <c r="I82" s="128">
        <v>3850</v>
      </c>
      <c r="J82" s="167">
        <f t="shared" si="4"/>
        <v>3850</v>
      </c>
      <c r="K82" s="129"/>
      <c r="M82" s="558">
        <f t="shared" si="3"/>
        <v>3850</v>
      </c>
    </row>
    <row r="83" spans="1:15" s="122" customFormat="1" ht="15" customHeight="1">
      <c r="A83" s="284"/>
      <c r="B83" s="258" t="s">
        <v>699</v>
      </c>
      <c r="C83" s="125" t="s">
        <v>236</v>
      </c>
      <c r="D83" s="126">
        <v>2650</v>
      </c>
      <c r="E83" s="127">
        <v>4260</v>
      </c>
      <c r="F83" s="128">
        <v>4260</v>
      </c>
      <c r="G83" s="128">
        <v>4414</v>
      </c>
      <c r="H83" s="128">
        <v>4470</v>
      </c>
      <c r="I83" s="128">
        <v>4917</v>
      </c>
      <c r="J83" s="167">
        <f t="shared" si="4"/>
        <v>4917</v>
      </c>
      <c r="K83" s="129"/>
      <c r="M83" s="558">
        <f t="shared" si="3"/>
        <v>4917</v>
      </c>
      <c r="O83" s="122">
        <f>H83/6</f>
        <v>745</v>
      </c>
    </row>
    <row r="84" spans="1:15" s="122" customFormat="1" ht="15" customHeight="1">
      <c r="A84" s="284"/>
      <c r="B84" s="258" t="s">
        <v>700</v>
      </c>
      <c r="C84" s="125" t="s">
        <v>236</v>
      </c>
      <c r="D84" s="126">
        <v>3400</v>
      </c>
      <c r="E84" s="127">
        <v>5364</v>
      </c>
      <c r="F84" s="128">
        <v>5364</v>
      </c>
      <c r="G84" s="128">
        <v>5557</v>
      </c>
      <c r="H84" s="128">
        <v>5540</v>
      </c>
      <c r="I84" s="128">
        <v>6094</v>
      </c>
      <c r="J84" s="167">
        <f t="shared" si="4"/>
        <v>6094</v>
      </c>
      <c r="K84" s="129"/>
      <c r="M84" s="558">
        <f t="shared" si="3"/>
        <v>6094</v>
      </c>
      <c r="O84" s="122">
        <f>H84/6</f>
        <v>923.33333333333337</v>
      </c>
    </row>
    <row r="85" spans="1:15" s="122" customFormat="1" ht="15" customHeight="1">
      <c r="A85" s="284"/>
      <c r="B85" s="258" t="s">
        <v>701</v>
      </c>
      <c r="C85" s="125" t="s">
        <v>236</v>
      </c>
      <c r="D85" s="126">
        <v>4840</v>
      </c>
      <c r="E85" s="127">
        <v>7939</v>
      </c>
      <c r="F85" s="128">
        <v>7939</v>
      </c>
      <c r="G85" s="128">
        <v>8225</v>
      </c>
      <c r="H85" s="128">
        <v>8230</v>
      </c>
      <c r="I85" s="128">
        <v>9053</v>
      </c>
      <c r="J85" s="167">
        <f t="shared" si="4"/>
        <v>9053</v>
      </c>
      <c r="K85" s="129"/>
      <c r="M85" s="558">
        <f t="shared" si="3"/>
        <v>9053</v>
      </c>
      <c r="O85" s="122">
        <f>H85/6</f>
        <v>1371.6666666666667</v>
      </c>
    </row>
    <row r="86" spans="1:15" s="122" customFormat="1" ht="15" customHeight="1">
      <c r="A86" s="284"/>
      <c r="B86" s="258" t="s">
        <v>702</v>
      </c>
      <c r="C86" s="125" t="s">
        <v>236</v>
      </c>
      <c r="D86" s="126">
        <v>4840</v>
      </c>
      <c r="E86" s="127"/>
      <c r="F86" s="128"/>
      <c r="G86" s="128">
        <v>10885</v>
      </c>
      <c r="H86" s="128">
        <v>11220</v>
      </c>
      <c r="I86" s="128">
        <v>12342</v>
      </c>
      <c r="J86" s="167">
        <f t="shared" si="4"/>
        <v>12342</v>
      </c>
      <c r="K86" s="129"/>
      <c r="M86" s="558">
        <f t="shared" si="3"/>
        <v>12342</v>
      </c>
      <c r="O86" s="122">
        <f>H86/6</f>
        <v>1870</v>
      </c>
    </row>
    <row r="87" spans="1:15" s="122" customFormat="1" ht="15" customHeight="1">
      <c r="A87" s="284"/>
      <c r="B87" s="258" t="s">
        <v>703</v>
      </c>
      <c r="C87" s="125" t="s">
        <v>236</v>
      </c>
      <c r="D87" s="126">
        <v>4840</v>
      </c>
      <c r="E87" s="127"/>
      <c r="F87" s="128"/>
      <c r="G87" s="128">
        <v>13170</v>
      </c>
      <c r="H87" s="128">
        <v>13310</v>
      </c>
      <c r="I87" s="128">
        <v>14641</v>
      </c>
      <c r="J87" s="167">
        <f t="shared" si="4"/>
        <v>14641</v>
      </c>
      <c r="K87" s="129"/>
      <c r="M87" s="558">
        <f t="shared" si="3"/>
        <v>14641</v>
      </c>
    </row>
    <row r="88" spans="1:15" s="122" customFormat="1" ht="15" customHeight="1">
      <c r="A88" s="284"/>
      <c r="B88" s="258" t="s">
        <v>704</v>
      </c>
      <c r="C88" s="125" t="s">
        <v>236</v>
      </c>
      <c r="D88" s="126"/>
      <c r="E88" s="127"/>
      <c r="F88" s="128"/>
      <c r="G88" s="128"/>
      <c r="H88" s="128">
        <v>18513</v>
      </c>
      <c r="I88" s="128">
        <v>20364</v>
      </c>
      <c r="J88" s="167">
        <f t="shared" si="4"/>
        <v>20364</v>
      </c>
      <c r="K88" s="285"/>
      <c r="M88" s="558">
        <f t="shared" si="3"/>
        <v>20364</v>
      </c>
    </row>
    <row r="89" spans="1:15" s="122" customFormat="1" ht="15" customHeight="1">
      <c r="A89" s="224">
        <v>5</v>
      </c>
      <c r="B89" s="131" t="s">
        <v>706</v>
      </c>
      <c r="C89" s="132"/>
      <c r="D89" s="133"/>
      <c r="E89" s="134"/>
      <c r="F89" s="135"/>
      <c r="G89" s="135"/>
      <c r="H89" s="135"/>
      <c r="I89" s="135"/>
      <c r="J89" s="167"/>
      <c r="K89" s="129"/>
      <c r="M89" s="558">
        <f t="shared" si="3"/>
        <v>0</v>
      </c>
    </row>
    <row r="90" spans="1:15" s="122" customFormat="1" ht="15" customHeight="1">
      <c r="A90" s="284"/>
      <c r="B90" s="258" t="s">
        <v>693</v>
      </c>
      <c r="C90" s="125" t="s">
        <v>236</v>
      </c>
      <c r="D90" s="126">
        <v>698</v>
      </c>
      <c r="E90" s="127">
        <v>809</v>
      </c>
      <c r="F90" s="128">
        <v>809</v>
      </c>
      <c r="G90" s="128">
        <v>839</v>
      </c>
      <c r="H90" s="128">
        <v>1056</v>
      </c>
      <c r="I90" s="128">
        <v>1162</v>
      </c>
      <c r="J90" s="167">
        <f t="shared" si="4"/>
        <v>1162</v>
      </c>
      <c r="K90" s="129"/>
      <c r="M90" s="558">
        <f t="shared" si="3"/>
        <v>1162</v>
      </c>
    </row>
    <row r="91" spans="1:15" s="122" customFormat="1" ht="15" customHeight="1">
      <c r="A91" s="284"/>
      <c r="B91" s="258" t="s">
        <v>694</v>
      </c>
      <c r="C91" s="125" t="s">
        <v>236</v>
      </c>
      <c r="D91" s="126">
        <v>791</v>
      </c>
      <c r="E91" s="127">
        <v>1147</v>
      </c>
      <c r="F91" s="128">
        <v>1147</v>
      </c>
      <c r="G91" s="128">
        <v>1188</v>
      </c>
      <c r="H91" s="128">
        <v>1340</v>
      </c>
      <c r="I91" s="128">
        <v>1474</v>
      </c>
      <c r="J91" s="167">
        <f t="shared" si="4"/>
        <v>1474</v>
      </c>
      <c r="K91" s="129"/>
      <c r="M91" s="558">
        <f t="shared" si="3"/>
        <v>1474</v>
      </c>
    </row>
    <row r="92" spans="1:15" s="122" customFormat="1" ht="15" customHeight="1">
      <c r="A92" s="284"/>
      <c r="B92" s="258" t="s">
        <v>695</v>
      </c>
      <c r="C92" s="125" t="s">
        <v>236</v>
      </c>
      <c r="D92" s="126">
        <v>1155</v>
      </c>
      <c r="E92" s="127">
        <v>1730</v>
      </c>
      <c r="F92" s="128">
        <v>1730</v>
      </c>
      <c r="G92" s="128">
        <v>1792</v>
      </c>
      <c r="H92" s="128">
        <v>2010</v>
      </c>
      <c r="I92" s="128">
        <v>2211</v>
      </c>
      <c r="J92" s="167">
        <f t="shared" si="4"/>
        <v>2211</v>
      </c>
      <c r="K92" s="129"/>
      <c r="M92" s="558">
        <f t="shared" si="3"/>
        <v>2211</v>
      </c>
    </row>
    <row r="93" spans="1:15" s="122" customFormat="1" ht="15" customHeight="1">
      <c r="A93" s="284"/>
      <c r="B93" s="258" t="s">
        <v>696</v>
      </c>
      <c r="C93" s="125" t="s">
        <v>236</v>
      </c>
      <c r="D93" s="126">
        <v>1540</v>
      </c>
      <c r="E93" s="127">
        <v>2330</v>
      </c>
      <c r="F93" s="128">
        <v>2330</v>
      </c>
      <c r="G93" s="128">
        <v>2414</v>
      </c>
      <c r="H93" s="128">
        <v>2565</v>
      </c>
      <c r="I93" s="128">
        <v>2822</v>
      </c>
      <c r="J93" s="167">
        <f t="shared" si="4"/>
        <v>2822</v>
      </c>
      <c r="K93" s="129"/>
      <c r="M93" s="558">
        <f t="shared" si="3"/>
        <v>2822</v>
      </c>
    </row>
    <row r="94" spans="1:15" s="122" customFormat="1" ht="15" customHeight="1">
      <c r="A94" s="284"/>
      <c r="B94" s="258" t="s">
        <v>697</v>
      </c>
      <c r="C94" s="125" t="s">
        <v>236</v>
      </c>
      <c r="D94" s="126">
        <v>1798</v>
      </c>
      <c r="E94" s="127">
        <v>2685</v>
      </c>
      <c r="F94" s="128">
        <v>2685</v>
      </c>
      <c r="G94" s="128">
        <v>2782</v>
      </c>
      <c r="H94" s="128">
        <v>2960</v>
      </c>
      <c r="I94" s="128">
        <v>3256</v>
      </c>
      <c r="J94" s="167">
        <f t="shared" si="4"/>
        <v>3256</v>
      </c>
      <c r="K94" s="129"/>
      <c r="M94" s="558">
        <f t="shared" si="3"/>
        <v>3256</v>
      </c>
      <c r="O94" s="558"/>
    </row>
    <row r="95" spans="1:15" s="122" customFormat="1" ht="15" customHeight="1">
      <c r="A95" s="284"/>
      <c r="B95" s="258" t="s">
        <v>698</v>
      </c>
      <c r="C95" s="125" t="s">
        <v>236</v>
      </c>
      <c r="D95" s="126">
        <v>2394</v>
      </c>
      <c r="E95" s="127">
        <v>4043</v>
      </c>
      <c r="F95" s="128">
        <v>4043</v>
      </c>
      <c r="G95" s="128">
        <v>4189</v>
      </c>
      <c r="H95" s="128">
        <v>4310</v>
      </c>
      <c r="I95" s="128">
        <v>4741</v>
      </c>
      <c r="J95" s="167">
        <f t="shared" si="4"/>
        <v>4741</v>
      </c>
      <c r="K95" s="129"/>
      <c r="M95" s="558">
        <f t="shared" si="3"/>
        <v>4741</v>
      </c>
    </row>
    <row r="96" spans="1:15" s="122" customFormat="1" ht="15" customHeight="1">
      <c r="A96" s="284"/>
      <c r="B96" s="258" t="s">
        <v>699</v>
      </c>
      <c r="C96" s="125" t="s">
        <v>236</v>
      </c>
      <c r="D96" s="126">
        <v>3059</v>
      </c>
      <c r="E96" s="127">
        <v>5180</v>
      </c>
      <c r="F96" s="128">
        <v>5180</v>
      </c>
      <c r="G96" s="128">
        <v>5367</v>
      </c>
      <c r="H96" s="128">
        <v>5395</v>
      </c>
      <c r="I96" s="128">
        <v>5935</v>
      </c>
      <c r="J96" s="167">
        <f t="shared" si="4"/>
        <v>5935</v>
      </c>
      <c r="K96" s="129"/>
      <c r="M96" s="558">
        <f t="shared" si="3"/>
        <v>5935</v>
      </c>
    </row>
    <row r="97" spans="1:15" s="122" customFormat="1" ht="15" customHeight="1">
      <c r="A97" s="284"/>
      <c r="B97" s="258" t="s">
        <v>700</v>
      </c>
      <c r="C97" s="125" t="s">
        <v>236</v>
      </c>
      <c r="D97" s="126">
        <v>3691</v>
      </c>
      <c r="E97" s="127">
        <v>6086</v>
      </c>
      <c r="F97" s="128">
        <v>6086</v>
      </c>
      <c r="G97" s="128">
        <v>6305</v>
      </c>
      <c r="H97" s="128">
        <v>6355</v>
      </c>
      <c r="I97" s="128">
        <v>6991</v>
      </c>
      <c r="J97" s="167">
        <f t="shared" si="4"/>
        <v>6991</v>
      </c>
      <c r="K97" s="129"/>
      <c r="M97" s="558">
        <f t="shared" si="3"/>
        <v>6991</v>
      </c>
    </row>
    <row r="98" spans="1:15" s="122" customFormat="1" ht="15" customHeight="1">
      <c r="A98" s="284"/>
      <c r="B98" s="258" t="s">
        <v>701</v>
      </c>
      <c r="C98" s="125" t="s">
        <v>236</v>
      </c>
      <c r="D98" s="126">
        <v>4840</v>
      </c>
      <c r="E98" s="127"/>
      <c r="F98" s="128"/>
      <c r="G98" s="128">
        <v>9489</v>
      </c>
      <c r="H98" s="128">
        <v>9855</v>
      </c>
      <c r="I98" s="128">
        <v>10841</v>
      </c>
      <c r="J98" s="167">
        <f t="shared" si="4"/>
        <v>10841</v>
      </c>
      <c r="K98" s="129"/>
      <c r="M98" s="558">
        <f t="shared" si="3"/>
        <v>10841</v>
      </c>
    </row>
    <row r="99" spans="1:15" s="122" customFormat="1" ht="15" customHeight="1">
      <c r="A99" s="284"/>
      <c r="B99" s="258" t="s">
        <v>702</v>
      </c>
      <c r="C99" s="125" t="s">
        <v>236</v>
      </c>
      <c r="D99" s="126">
        <v>4840</v>
      </c>
      <c r="E99" s="127"/>
      <c r="F99" s="128"/>
      <c r="G99" s="128">
        <v>12255</v>
      </c>
      <c r="H99" s="128">
        <v>12650</v>
      </c>
      <c r="I99" s="128">
        <v>13915</v>
      </c>
      <c r="J99" s="167">
        <f t="shared" si="4"/>
        <v>13915</v>
      </c>
      <c r="K99" s="129"/>
      <c r="M99" s="558">
        <f t="shared" si="3"/>
        <v>13915</v>
      </c>
    </row>
    <row r="100" spans="1:15" s="122" customFormat="1" ht="15" customHeight="1">
      <c r="A100" s="284"/>
      <c r="B100" s="258" t="s">
        <v>703</v>
      </c>
      <c r="C100" s="125" t="s">
        <v>236</v>
      </c>
      <c r="D100" s="126">
        <v>4840</v>
      </c>
      <c r="E100" s="127"/>
      <c r="F100" s="128"/>
      <c r="G100" s="128">
        <v>13873</v>
      </c>
      <c r="H100" s="128">
        <v>14575</v>
      </c>
      <c r="I100" s="128">
        <v>16033</v>
      </c>
      <c r="J100" s="167">
        <f t="shared" si="4"/>
        <v>16033</v>
      </c>
      <c r="K100" s="129"/>
      <c r="M100" s="558">
        <f t="shared" si="3"/>
        <v>16033</v>
      </c>
    </row>
    <row r="101" spans="1:15" s="122" customFormat="1" ht="15" customHeight="1">
      <c r="A101" s="284"/>
      <c r="B101" s="258" t="s">
        <v>704</v>
      </c>
      <c r="C101" s="125" t="s">
        <v>236</v>
      </c>
      <c r="D101" s="126"/>
      <c r="E101" s="127"/>
      <c r="F101" s="128"/>
      <c r="G101" s="128"/>
      <c r="H101" s="128">
        <v>19668</v>
      </c>
      <c r="I101" s="128">
        <v>21635</v>
      </c>
      <c r="J101" s="167">
        <f t="shared" si="4"/>
        <v>21635</v>
      </c>
      <c r="K101" s="285"/>
      <c r="M101" s="558">
        <f t="shared" si="3"/>
        <v>21635</v>
      </c>
      <c r="O101" s="558"/>
    </row>
    <row r="102" spans="1:15" s="122" customFormat="1" ht="15" customHeight="1">
      <c r="A102" s="224">
        <v>6</v>
      </c>
      <c r="B102" s="131" t="s">
        <v>707</v>
      </c>
      <c r="C102" s="132"/>
      <c r="D102" s="133"/>
      <c r="E102" s="180"/>
      <c r="F102" s="162"/>
      <c r="G102" s="135"/>
      <c r="H102" s="135"/>
      <c r="I102" s="135"/>
      <c r="J102" s="167"/>
      <c r="K102" s="559"/>
    </row>
    <row r="103" spans="1:15" s="122" customFormat="1" ht="15" customHeight="1">
      <c r="A103" s="284"/>
      <c r="B103" s="286" t="s">
        <v>708</v>
      </c>
      <c r="C103" s="125" t="s">
        <v>236</v>
      </c>
      <c r="D103" s="126">
        <v>37</v>
      </c>
      <c r="E103" s="146">
        <v>100</v>
      </c>
      <c r="F103" s="137">
        <v>70</v>
      </c>
      <c r="G103" s="128">
        <v>72</v>
      </c>
      <c r="H103" s="167">
        <v>98.280000000000015</v>
      </c>
      <c r="I103" s="167">
        <v>103</v>
      </c>
      <c r="J103" s="167">
        <f t="shared" si="4"/>
        <v>103</v>
      </c>
      <c r="K103" s="129"/>
      <c r="M103" s="678">
        <f>ROUND(H103*1.05,0)</f>
        <v>103</v>
      </c>
    </row>
    <row r="104" spans="1:15" s="122" customFormat="1" ht="15" customHeight="1">
      <c r="A104" s="284"/>
      <c r="B104" s="286" t="s">
        <v>709</v>
      </c>
      <c r="C104" s="125" t="s">
        <v>236</v>
      </c>
      <c r="D104" s="126">
        <v>14</v>
      </c>
      <c r="E104" s="146">
        <v>25</v>
      </c>
      <c r="F104" s="137">
        <v>9</v>
      </c>
      <c r="G104" s="128">
        <v>10</v>
      </c>
      <c r="H104" s="167">
        <v>13.65</v>
      </c>
      <c r="I104" s="167">
        <v>14</v>
      </c>
      <c r="J104" s="167">
        <f t="shared" si="4"/>
        <v>14</v>
      </c>
      <c r="K104" s="129"/>
      <c r="M104" s="678">
        <f t="shared" ref="M104:M132" si="5">ROUND(H104*1.05,0)</f>
        <v>14</v>
      </c>
    </row>
    <row r="105" spans="1:15" s="122" customFormat="1" ht="15" customHeight="1">
      <c r="A105" s="284"/>
      <c r="B105" s="286" t="s">
        <v>710</v>
      </c>
      <c r="C105" s="125" t="s">
        <v>236</v>
      </c>
      <c r="D105" s="126">
        <v>225</v>
      </c>
      <c r="E105" s="146">
        <v>325</v>
      </c>
      <c r="F105" s="137">
        <v>325</v>
      </c>
      <c r="G105" s="128">
        <v>337</v>
      </c>
      <c r="H105" s="167">
        <v>866.25</v>
      </c>
      <c r="I105" s="167">
        <v>910</v>
      </c>
      <c r="J105" s="167">
        <f t="shared" si="4"/>
        <v>910</v>
      </c>
      <c r="K105" s="129"/>
      <c r="M105" s="678">
        <f t="shared" si="5"/>
        <v>910</v>
      </c>
    </row>
    <row r="106" spans="1:15" s="122" customFormat="1" ht="15" customHeight="1">
      <c r="A106" s="284"/>
      <c r="B106" s="286" t="s">
        <v>711</v>
      </c>
      <c r="C106" s="125" t="s">
        <v>236</v>
      </c>
      <c r="D106" s="126">
        <v>120</v>
      </c>
      <c r="E106" s="146">
        <v>200</v>
      </c>
      <c r="F106" s="137">
        <v>200</v>
      </c>
      <c r="G106" s="128">
        <v>207</v>
      </c>
      <c r="H106" s="167">
        <v>282.55500000000006</v>
      </c>
      <c r="I106" s="167">
        <v>297</v>
      </c>
      <c r="J106" s="167">
        <f t="shared" si="4"/>
        <v>297</v>
      </c>
      <c r="K106" s="129"/>
      <c r="M106" s="678">
        <f t="shared" si="5"/>
        <v>297</v>
      </c>
    </row>
    <row r="107" spans="1:15" s="122" customFormat="1" ht="15" customHeight="1">
      <c r="A107" s="224">
        <v>7</v>
      </c>
      <c r="B107" s="131" t="s">
        <v>712</v>
      </c>
      <c r="C107" s="132"/>
      <c r="D107" s="133"/>
      <c r="E107" s="180"/>
      <c r="F107" s="162"/>
      <c r="G107" s="135"/>
      <c r="H107" s="167"/>
      <c r="I107" s="167"/>
      <c r="J107" s="167"/>
      <c r="K107" s="129"/>
      <c r="M107" s="678">
        <f t="shared" si="5"/>
        <v>0</v>
      </c>
    </row>
    <row r="108" spans="1:15" s="122" customFormat="1" ht="15" customHeight="1">
      <c r="A108" s="284"/>
      <c r="B108" s="287" t="s">
        <v>713</v>
      </c>
      <c r="C108" s="125" t="s">
        <v>236</v>
      </c>
      <c r="D108" s="126">
        <v>700</v>
      </c>
      <c r="E108" s="146">
        <v>1350</v>
      </c>
      <c r="F108" s="137">
        <v>1250</v>
      </c>
      <c r="G108" s="128">
        <v>1295</v>
      </c>
      <c r="H108" s="167">
        <v>1585.5</v>
      </c>
      <c r="I108" s="167">
        <v>1665</v>
      </c>
      <c r="J108" s="167">
        <f t="shared" si="4"/>
        <v>1665</v>
      </c>
      <c r="K108" s="129"/>
      <c r="M108" s="678">
        <f t="shared" si="5"/>
        <v>1665</v>
      </c>
    </row>
    <row r="109" spans="1:15" s="122" customFormat="1" ht="15" customHeight="1">
      <c r="A109" s="284"/>
      <c r="B109" s="258" t="s">
        <v>714</v>
      </c>
      <c r="C109" s="125" t="s">
        <v>236</v>
      </c>
      <c r="D109" s="126">
        <v>750</v>
      </c>
      <c r="E109" s="146">
        <v>1600</v>
      </c>
      <c r="F109" s="137">
        <v>1400</v>
      </c>
      <c r="G109" s="128">
        <v>1450</v>
      </c>
      <c r="H109" s="167">
        <v>2520</v>
      </c>
      <c r="I109" s="167">
        <v>2645</v>
      </c>
      <c r="J109" s="167">
        <f t="shared" si="4"/>
        <v>2645</v>
      </c>
      <c r="K109" s="129"/>
      <c r="M109" s="678">
        <f t="shared" si="5"/>
        <v>2646</v>
      </c>
    </row>
    <row r="110" spans="1:15" s="122" customFormat="1" ht="15" customHeight="1">
      <c r="A110" s="284"/>
      <c r="B110" s="258" t="s">
        <v>715</v>
      </c>
      <c r="C110" s="125" t="s">
        <v>236</v>
      </c>
      <c r="D110" s="126">
        <v>1250</v>
      </c>
      <c r="E110" s="146">
        <v>200</v>
      </c>
      <c r="F110" s="137">
        <v>1800</v>
      </c>
      <c r="G110" s="128">
        <v>1850</v>
      </c>
      <c r="H110" s="167">
        <v>3150</v>
      </c>
      <c r="I110" s="167">
        <v>3305</v>
      </c>
      <c r="J110" s="167">
        <f t="shared" si="4"/>
        <v>3305</v>
      </c>
      <c r="K110" s="129"/>
      <c r="M110" s="678">
        <f t="shared" si="5"/>
        <v>3308</v>
      </c>
    </row>
    <row r="111" spans="1:15" s="122" customFormat="1" ht="15" customHeight="1">
      <c r="A111" s="284"/>
      <c r="B111" s="258" t="s">
        <v>716</v>
      </c>
      <c r="C111" s="125" t="s">
        <v>236</v>
      </c>
      <c r="D111" s="126">
        <v>1500</v>
      </c>
      <c r="E111" s="146">
        <v>2500</v>
      </c>
      <c r="F111" s="137">
        <v>2500</v>
      </c>
      <c r="G111" s="128">
        <v>2590</v>
      </c>
      <c r="H111" s="167">
        <v>4200</v>
      </c>
      <c r="I111" s="167">
        <v>4410</v>
      </c>
      <c r="J111" s="167">
        <f t="shared" si="4"/>
        <v>4410</v>
      </c>
      <c r="K111" s="129"/>
      <c r="M111" s="678">
        <f t="shared" si="5"/>
        <v>4410</v>
      </c>
    </row>
    <row r="112" spans="1:15" s="122" customFormat="1" ht="15" customHeight="1">
      <c r="A112" s="284"/>
      <c r="B112" s="288" t="s">
        <v>717</v>
      </c>
      <c r="C112" s="125" t="s">
        <v>236</v>
      </c>
      <c r="D112" s="126"/>
      <c r="E112" s="146">
        <v>1000</v>
      </c>
      <c r="F112" s="137">
        <v>1000</v>
      </c>
      <c r="G112" s="128">
        <f>F112*1.1</f>
        <v>1100</v>
      </c>
      <c r="H112" s="167">
        <v>1302</v>
      </c>
      <c r="I112" s="167">
        <v>1365</v>
      </c>
      <c r="J112" s="167">
        <f t="shared" si="4"/>
        <v>1365</v>
      </c>
      <c r="K112" s="129"/>
      <c r="M112" s="678">
        <f t="shared" si="5"/>
        <v>1367</v>
      </c>
    </row>
    <row r="113" spans="1:13" s="122" customFormat="1" ht="15" customHeight="1">
      <c r="A113" s="224">
        <v>8</v>
      </c>
      <c r="B113" s="131" t="s">
        <v>718</v>
      </c>
      <c r="C113" s="132"/>
      <c r="D113" s="133"/>
      <c r="E113" s="180"/>
      <c r="F113" s="162"/>
      <c r="G113" s="135"/>
      <c r="H113" s="167"/>
      <c r="I113" s="167"/>
      <c r="J113" s="167"/>
      <c r="K113" s="129"/>
      <c r="M113" s="678">
        <f t="shared" si="5"/>
        <v>0</v>
      </c>
    </row>
    <row r="114" spans="1:13" s="122" customFormat="1" ht="15" customHeight="1">
      <c r="A114" s="284"/>
      <c r="B114" s="286" t="s">
        <v>719</v>
      </c>
      <c r="C114" s="125" t="s">
        <v>236</v>
      </c>
      <c r="D114" s="126">
        <v>44</v>
      </c>
      <c r="E114" s="146">
        <v>75</v>
      </c>
      <c r="F114" s="137">
        <v>80</v>
      </c>
      <c r="G114" s="128">
        <v>83</v>
      </c>
      <c r="H114" s="167">
        <v>131.25</v>
      </c>
      <c r="I114" s="167">
        <v>138</v>
      </c>
      <c r="J114" s="167">
        <f t="shared" si="4"/>
        <v>138</v>
      </c>
      <c r="K114" s="129"/>
      <c r="M114" s="678">
        <f t="shared" si="5"/>
        <v>138</v>
      </c>
    </row>
    <row r="115" spans="1:13" s="122" customFormat="1" ht="15" customHeight="1">
      <c r="A115" s="284"/>
      <c r="B115" s="286" t="s">
        <v>720</v>
      </c>
      <c r="C115" s="125" t="s">
        <v>236</v>
      </c>
      <c r="D115" s="126">
        <v>330</v>
      </c>
      <c r="E115" s="146">
        <v>450</v>
      </c>
      <c r="F115" s="137">
        <v>450</v>
      </c>
      <c r="G115" s="128">
        <v>466</v>
      </c>
      <c r="H115" s="167">
        <v>525</v>
      </c>
      <c r="I115" s="167">
        <v>551</v>
      </c>
      <c r="J115" s="167">
        <f t="shared" si="4"/>
        <v>551</v>
      </c>
      <c r="K115" s="129"/>
      <c r="M115" s="678">
        <f t="shared" si="5"/>
        <v>551</v>
      </c>
    </row>
    <row r="116" spans="1:13" s="122" customFormat="1" ht="15" customHeight="1">
      <c r="A116" s="284"/>
      <c r="B116" s="286" t="s">
        <v>721</v>
      </c>
      <c r="C116" s="125" t="s">
        <v>236</v>
      </c>
      <c r="D116" s="126">
        <v>95</v>
      </c>
      <c r="E116" s="146">
        <v>160</v>
      </c>
      <c r="F116" s="137">
        <v>150</v>
      </c>
      <c r="G116" s="128">
        <v>155</v>
      </c>
      <c r="H116" s="167">
        <v>178.5</v>
      </c>
      <c r="I116" s="167">
        <v>187</v>
      </c>
      <c r="J116" s="167">
        <f t="shared" si="4"/>
        <v>187</v>
      </c>
      <c r="K116" s="129"/>
      <c r="M116" s="678">
        <f t="shared" si="5"/>
        <v>187</v>
      </c>
    </row>
    <row r="117" spans="1:13" s="122" customFormat="1" ht="15" customHeight="1">
      <c r="A117" s="284"/>
      <c r="B117" s="286" t="s">
        <v>722</v>
      </c>
      <c r="C117" s="125" t="s">
        <v>236</v>
      </c>
      <c r="D117" s="126">
        <v>40</v>
      </c>
      <c r="E117" s="146">
        <v>100</v>
      </c>
      <c r="F117" s="137">
        <v>90</v>
      </c>
      <c r="G117" s="128">
        <v>93</v>
      </c>
      <c r="H117" s="167">
        <v>131.25</v>
      </c>
      <c r="I117" s="167">
        <v>138</v>
      </c>
      <c r="J117" s="167">
        <f t="shared" si="4"/>
        <v>138</v>
      </c>
      <c r="K117" s="129"/>
      <c r="M117" s="678">
        <f t="shared" si="5"/>
        <v>138</v>
      </c>
    </row>
    <row r="118" spans="1:13" s="122" customFormat="1" ht="15" customHeight="1">
      <c r="A118" s="224">
        <v>9</v>
      </c>
      <c r="B118" s="256" t="s">
        <v>723</v>
      </c>
      <c r="C118" s="125"/>
      <c r="D118" s="126"/>
      <c r="E118" s="146"/>
      <c r="F118" s="137"/>
      <c r="G118" s="128"/>
      <c r="H118" s="167"/>
      <c r="I118" s="167"/>
      <c r="J118" s="167"/>
      <c r="K118" s="129"/>
      <c r="M118" s="678">
        <f t="shared" si="5"/>
        <v>0</v>
      </c>
    </row>
    <row r="119" spans="1:13" s="122" customFormat="1" ht="15" customHeight="1">
      <c r="A119" s="284"/>
      <c r="B119" s="286" t="s">
        <v>724</v>
      </c>
      <c r="C119" s="125" t="s">
        <v>236</v>
      </c>
      <c r="D119" s="126">
        <v>5500</v>
      </c>
      <c r="E119" s="146">
        <v>7000</v>
      </c>
      <c r="F119" s="137">
        <v>7000</v>
      </c>
      <c r="G119" s="128">
        <v>7350</v>
      </c>
      <c r="H119" s="167">
        <v>18375</v>
      </c>
      <c r="I119" s="167">
        <v>19300</v>
      </c>
      <c r="J119" s="167">
        <f t="shared" si="4"/>
        <v>19300</v>
      </c>
      <c r="K119" s="129"/>
      <c r="M119" s="678">
        <f t="shared" si="5"/>
        <v>19294</v>
      </c>
    </row>
    <row r="120" spans="1:13" s="122" customFormat="1" ht="15" customHeight="1">
      <c r="A120" s="284"/>
      <c r="B120" s="286" t="s">
        <v>725</v>
      </c>
      <c r="C120" s="125" t="s">
        <v>236</v>
      </c>
      <c r="D120" s="126"/>
      <c r="E120" s="146"/>
      <c r="F120" s="137"/>
      <c r="G120" s="128"/>
      <c r="H120" s="167">
        <v>14385</v>
      </c>
      <c r="I120" s="167">
        <v>15100</v>
      </c>
      <c r="J120" s="167">
        <f t="shared" si="4"/>
        <v>15100</v>
      </c>
      <c r="K120" s="129"/>
      <c r="M120" s="678">
        <f t="shared" si="5"/>
        <v>15104</v>
      </c>
    </row>
    <row r="121" spans="1:13" s="122" customFormat="1" ht="15" customHeight="1">
      <c r="A121" s="284"/>
      <c r="B121" s="286" t="s">
        <v>726</v>
      </c>
      <c r="C121" s="125" t="s">
        <v>213</v>
      </c>
      <c r="D121" s="126">
        <v>5</v>
      </c>
      <c r="E121" s="146">
        <v>8</v>
      </c>
      <c r="F121" s="137">
        <v>7</v>
      </c>
      <c r="G121" s="128">
        <v>8</v>
      </c>
      <c r="H121" s="167">
        <v>10.5</v>
      </c>
      <c r="I121" s="167">
        <v>11</v>
      </c>
      <c r="J121" s="167">
        <f t="shared" si="4"/>
        <v>11</v>
      </c>
      <c r="K121" s="129"/>
      <c r="M121" s="678">
        <f t="shared" si="5"/>
        <v>11</v>
      </c>
    </row>
    <row r="122" spans="1:13" s="122" customFormat="1" ht="15" customHeight="1">
      <c r="A122" s="227">
        <v>10</v>
      </c>
      <c r="B122" s="289" t="s">
        <v>727</v>
      </c>
      <c r="C122" s="132"/>
      <c r="D122" s="133"/>
      <c r="E122" s="180"/>
      <c r="F122" s="162"/>
      <c r="G122" s="135"/>
      <c r="H122" s="167"/>
      <c r="I122" s="167"/>
      <c r="J122" s="167"/>
      <c r="K122" s="129"/>
      <c r="M122" s="678">
        <f t="shared" si="5"/>
        <v>0</v>
      </c>
    </row>
    <row r="123" spans="1:13" s="122" customFormat="1" ht="15" customHeight="1">
      <c r="A123" s="284"/>
      <c r="B123" s="258" t="s">
        <v>728</v>
      </c>
      <c r="C123" s="125" t="s">
        <v>236</v>
      </c>
      <c r="D123" s="126">
        <v>14</v>
      </c>
      <c r="E123" s="146">
        <v>20</v>
      </c>
      <c r="F123" s="137">
        <v>20</v>
      </c>
      <c r="G123" s="128">
        <v>21</v>
      </c>
      <c r="H123" s="167">
        <v>28.35</v>
      </c>
      <c r="I123" s="167">
        <v>30</v>
      </c>
      <c r="J123" s="167">
        <f t="shared" si="4"/>
        <v>30</v>
      </c>
      <c r="K123" s="129"/>
      <c r="M123" s="678">
        <f t="shared" si="5"/>
        <v>30</v>
      </c>
    </row>
    <row r="124" spans="1:13" s="122" customFormat="1" ht="15" customHeight="1">
      <c r="A124" s="284"/>
      <c r="B124" s="258" t="s">
        <v>729</v>
      </c>
      <c r="C124" s="125" t="s">
        <v>236</v>
      </c>
      <c r="D124" s="126">
        <v>23</v>
      </c>
      <c r="E124" s="146">
        <v>29</v>
      </c>
      <c r="F124" s="137">
        <v>20</v>
      </c>
      <c r="G124" s="128">
        <v>21</v>
      </c>
      <c r="H124" s="167">
        <v>28.35</v>
      </c>
      <c r="I124" s="167">
        <v>30</v>
      </c>
      <c r="J124" s="167">
        <f t="shared" si="4"/>
        <v>30</v>
      </c>
      <c r="K124" s="129"/>
      <c r="M124" s="678">
        <f t="shared" si="5"/>
        <v>30</v>
      </c>
    </row>
    <row r="125" spans="1:13" s="122" customFormat="1" ht="15" customHeight="1">
      <c r="A125" s="284"/>
      <c r="B125" s="258" t="s">
        <v>730</v>
      </c>
      <c r="C125" s="125" t="s">
        <v>236</v>
      </c>
      <c r="D125" s="126">
        <v>65</v>
      </c>
      <c r="E125" s="146">
        <v>70</v>
      </c>
      <c r="F125" s="137">
        <v>40</v>
      </c>
      <c r="G125" s="128">
        <v>41</v>
      </c>
      <c r="H125" s="167">
        <v>57.75</v>
      </c>
      <c r="I125" s="167">
        <v>61</v>
      </c>
      <c r="J125" s="167">
        <f t="shared" si="4"/>
        <v>61</v>
      </c>
      <c r="K125" s="129"/>
      <c r="M125" s="678">
        <f t="shared" si="5"/>
        <v>61</v>
      </c>
    </row>
    <row r="126" spans="1:13" s="122" customFormat="1" ht="15" customHeight="1">
      <c r="A126" s="284"/>
      <c r="B126" s="258" t="s">
        <v>731</v>
      </c>
      <c r="C126" s="125" t="s">
        <v>236</v>
      </c>
      <c r="D126" s="126">
        <v>85</v>
      </c>
      <c r="E126" s="146">
        <v>90</v>
      </c>
      <c r="F126" s="137">
        <v>70</v>
      </c>
      <c r="G126" s="128">
        <v>73</v>
      </c>
      <c r="H126" s="167">
        <v>94.5</v>
      </c>
      <c r="I126" s="167">
        <v>99</v>
      </c>
      <c r="J126" s="167">
        <f t="shared" si="4"/>
        <v>99</v>
      </c>
      <c r="K126" s="129"/>
      <c r="M126" s="678">
        <f t="shared" si="5"/>
        <v>99</v>
      </c>
    </row>
    <row r="127" spans="1:13" s="122" customFormat="1" ht="15.75">
      <c r="A127" s="290">
        <v>11</v>
      </c>
      <c r="B127" s="260" t="s">
        <v>732</v>
      </c>
      <c r="C127" s="125" t="s">
        <v>236</v>
      </c>
      <c r="D127" s="126">
        <v>860</v>
      </c>
      <c r="E127" s="146">
        <v>900</v>
      </c>
      <c r="F127" s="137">
        <v>900</v>
      </c>
      <c r="G127" s="128">
        <v>945</v>
      </c>
      <c r="H127" s="167">
        <v>1155</v>
      </c>
      <c r="I127" s="167">
        <v>1213</v>
      </c>
      <c r="J127" s="167">
        <f t="shared" si="4"/>
        <v>1213</v>
      </c>
      <c r="K127" s="129"/>
      <c r="M127" s="678">
        <f t="shared" si="5"/>
        <v>1213</v>
      </c>
    </row>
    <row r="128" spans="1:13" s="122" customFormat="1" ht="15.75">
      <c r="A128" s="257">
        <v>12</v>
      </c>
      <c r="B128" s="260" t="s">
        <v>733</v>
      </c>
      <c r="C128" s="125" t="s">
        <v>236</v>
      </c>
      <c r="D128" s="126">
        <v>550</v>
      </c>
      <c r="E128" s="146">
        <v>600</v>
      </c>
      <c r="F128" s="137">
        <v>600</v>
      </c>
      <c r="G128" s="128">
        <v>630</v>
      </c>
      <c r="H128" s="167">
        <v>787.5</v>
      </c>
      <c r="I128" s="167">
        <v>827</v>
      </c>
      <c r="J128" s="167">
        <f t="shared" si="4"/>
        <v>827</v>
      </c>
      <c r="K128" s="129"/>
      <c r="M128" s="678">
        <f t="shared" si="5"/>
        <v>827</v>
      </c>
    </row>
    <row r="129" spans="1:13" s="122" customFormat="1" ht="15" customHeight="1">
      <c r="A129" s="290">
        <v>13</v>
      </c>
      <c r="B129" s="181" t="s">
        <v>734</v>
      </c>
      <c r="C129" s="125" t="s">
        <v>236</v>
      </c>
      <c r="D129" s="126">
        <v>150</v>
      </c>
      <c r="E129" s="146">
        <v>287</v>
      </c>
      <c r="F129" s="137">
        <v>287</v>
      </c>
      <c r="G129" s="137">
        <v>297</v>
      </c>
      <c r="H129" s="167">
        <v>393.75</v>
      </c>
      <c r="I129" s="167">
        <v>413</v>
      </c>
      <c r="J129" s="167">
        <f t="shared" si="4"/>
        <v>413</v>
      </c>
      <c r="K129" s="129"/>
      <c r="M129" s="678">
        <f t="shared" si="5"/>
        <v>413</v>
      </c>
    </row>
    <row r="130" spans="1:13" s="122" customFormat="1" ht="15" customHeight="1">
      <c r="A130" s="257">
        <v>14</v>
      </c>
      <c r="B130" s="286" t="s">
        <v>735</v>
      </c>
      <c r="C130" s="125" t="s">
        <v>236</v>
      </c>
      <c r="D130" s="126">
        <v>250</v>
      </c>
      <c r="E130" s="146">
        <v>265</v>
      </c>
      <c r="F130" s="137">
        <v>265</v>
      </c>
      <c r="G130" s="137">
        <v>275</v>
      </c>
      <c r="H130" s="167">
        <v>336</v>
      </c>
      <c r="I130" s="167">
        <v>353</v>
      </c>
      <c r="J130" s="167">
        <f t="shared" si="4"/>
        <v>353</v>
      </c>
      <c r="K130" s="129"/>
      <c r="M130" s="678">
        <f t="shared" si="5"/>
        <v>353</v>
      </c>
    </row>
    <row r="131" spans="1:13" s="122" customFormat="1" ht="30.75">
      <c r="A131" s="290">
        <v>15</v>
      </c>
      <c r="B131" s="260" t="s">
        <v>736</v>
      </c>
      <c r="C131" s="125" t="s">
        <v>236</v>
      </c>
      <c r="D131" s="126">
        <v>400</v>
      </c>
      <c r="E131" s="146">
        <v>440</v>
      </c>
      <c r="F131" s="137">
        <v>440</v>
      </c>
      <c r="G131" s="137">
        <v>485</v>
      </c>
      <c r="H131" s="167">
        <v>630</v>
      </c>
      <c r="I131" s="167">
        <v>662</v>
      </c>
      <c r="J131" s="167">
        <f t="shared" si="4"/>
        <v>662</v>
      </c>
      <c r="K131" s="129"/>
      <c r="M131" s="678">
        <f t="shared" si="5"/>
        <v>662</v>
      </c>
    </row>
    <row r="132" spans="1:13" s="122" customFormat="1" ht="30.75">
      <c r="A132" s="257">
        <v>16</v>
      </c>
      <c r="B132" s="260" t="s">
        <v>737</v>
      </c>
      <c r="C132" s="125" t="s">
        <v>236</v>
      </c>
      <c r="D132" s="126"/>
      <c r="E132" s="127">
        <v>700</v>
      </c>
      <c r="F132" s="128">
        <v>700</v>
      </c>
      <c r="G132" s="128">
        <v>770</v>
      </c>
      <c r="H132" s="167">
        <v>970.2</v>
      </c>
      <c r="I132" s="167">
        <v>1019</v>
      </c>
      <c r="J132" s="167">
        <f t="shared" si="4"/>
        <v>1019</v>
      </c>
      <c r="K132" s="129"/>
      <c r="M132" s="678">
        <f t="shared" si="5"/>
        <v>1019</v>
      </c>
    </row>
    <row r="133" spans="1:13" s="122" customFormat="1" ht="15" customHeight="1">
      <c r="A133" s="291">
        <v>17</v>
      </c>
      <c r="B133" s="292" t="s">
        <v>738</v>
      </c>
      <c r="C133" s="125"/>
      <c r="D133" s="126"/>
      <c r="E133" s="860" t="s">
        <v>739</v>
      </c>
      <c r="F133" s="861"/>
      <c r="G133" s="862"/>
      <c r="H133" s="597"/>
      <c r="I133" s="597"/>
      <c r="J133" s="167"/>
      <c r="K133" s="129"/>
    </row>
    <row r="134" spans="1:13" s="122" customFormat="1" ht="15" customHeight="1">
      <c r="A134" s="282" t="s">
        <v>740</v>
      </c>
      <c r="B134" s="293" t="s">
        <v>741</v>
      </c>
      <c r="C134" s="125"/>
      <c r="D134" s="126"/>
      <c r="E134" s="294"/>
      <c r="F134" s="294"/>
      <c r="G134" s="294"/>
      <c r="H134" s="598"/>
      <c r="I134" s="598"/>
      <c r="J134" s="167">
        <f t="shared" si="4"/>
        <v>0</v>
      </c>
      <c r="K134" s="129"/>
    </row>
    <row r="135" spans="1:13" s="122" customFormat="1" ht="15" customHeight="1">
      <c r="A135" s="282"/>
      <c r="B135" s="295" t="s">
        <v>742</v>
      </c>
      <c r="C135" s="125" t="s">
        <v>743</v>
      </c>
      <c r="D135" s="126"/>
      <c r="E135" s="294"/>
      <c r="F135" s="294"/>
      <c r="G135" s="294"/>
      <c r="H135" s="296">
        <v>94</v>
      </c>
      <c r="I135" s="639">
        <v>54</v>
      </c>
      <c r="J135" s="167">
        <f t="shared" ref="J135:J198" si="6">I135</f>
        <v>54</v>
      </c>
      <c r="K135" s="129"/>
      <c r="M135" s="558">
        <f>(I135-H135)/H135*100</f>
        <v>-42.553191489361701</v>
      </c>
    </row>
    <row r="136" spans="1:13" s="122" customFormat="1" ht="15" customHeight="1">
      <c r="A136" s="282"/>
      <c r="B136" s="295" t="s">
        <v>366</v>
      </c>
      <c r="C136" s="125" t="s">
        <v>743</v>
      </c>
      <c r="D136" s="126"/>
      <c r="E136" s="294"/>
      <c r="F136" s="294"/>
      <c r="G136" s="294"/>
      <c r="H136" s="296">
        <v>144</v>
      </c>
      <c r="I136" s="639">
        <v>82</v>
      </c>
      <c r="J136" s="167">
        <f t="shared" si="6"/>
        <v>82</v>
      </c>
      <c r="K136" s="129"/>
      <c r="M136" s="558">
        <f t="shared" ref="M136:M163" si="7">(I136-H136)/H136*100</f>
        <v>-43.055555555555557</v>
      </c>
    </row>
    <row r="137" spans="1:13" s="122" customFormat="1" ht="15" customHeight="1">
      <c r="A137" s="282"/>
      <c r="B137" s="295" t="s">
        <v>744</v>
      </c>
      <c r="C137" s="125" t="s">
        <v>743</v>
      </c>
      <c r="D137" s="126"/>
      <c r="E137" s="294"/>
      <c r="F137" s="294"/>
      <c r="G137" s="294"/>
      <c r="H137" s="296">
        <v>230</v>
      </c>
      <c r="I137" s="639">
        <v>131</v>
      </c>
      <c r="J137" s="167">
        <f t="shared" si="6"/>
        <v>131</v>
      </c>
      <c r="K137" s="129"/>
      <c r="M137" s="558">
        <f t="shared" si="7"/>
        <v>-43.04347826086957</v>
      </c>
    </row>
    <row r="138" spans="1:13" s="122" customFormat="1" ht="15" customHeight="1">
      <c r="A138" s="282"/>
      <c r="B138" s="295" t="s">
        <v>745</v>
      </c>
      <c r="C138" s="125" t="s">
        <v>743</v>
      </c>
      <c r="D138" s="126"/>
      <c r="E138" s="294"/>
      <c r="F138" s="294"/>
      <c r="G138" s="294"/>
      <c r="H138" s="296">
        <v>362</v>
      </c>
      <c r="I138" s="639">
        <v>207</v>
      </c>
      <c r="J138" s="167">
        <f t="shared" si="6"/>
        <v>207</v>
      </c>
      <c r="K138" s="129"/>
      <c r="M138" s="558">
        <f t="shared" si="7"/>
        <v>-42.817679558011051</v>
      </c>
    </row>
    <row r="139" spans="1:13" s="122" customFormat="1" ht="15" customHeight="1">
      <c r="A139" s="282"/>
      <c r="B139" s="295" t="s">
        <v>746</v>
      </c>
      <c r="C139" s="125" t="s">
        <v>743</v>
      </c>
      <c r="D139" s="126"/>
      <c r="E139" s="294"/>
      <c r="F139" s="294"/>
      <c r="G139" s="294"/>
      <c r="H139" s="296">
        <v>562</v>
      </c>
      <c r="I139" s="639">
        <v>321</v>
      </c>
      <c r="J139" s="167">
        <f t="shared" si="6"/>
        <v>321</v>
      </c>
      <c r="K139" s="129"/>
      <c r="M139" s="558">
        <f t="shared" si="7"/>
        <v>-42.882562277580071</v>
      </c>
    </row>
    <row r="140" spans="1:13" s="122" customFormat="1" ht="15" customHeight="1">
      <c r="A140" s="282"/>
      <c r="B140" s="295" t="s">
        <v>747</v>
      </c>
      <c r="C140" s="125" t="s">
        <v>743</v>
      </c>
      <c r="D140" s="126"/>
      <c r="E140" s="294"/>
      <c r="F140" s="294"/>
      <c r="G140" s="294"/>
      <c r="H140" s="296">
        <v>890</v>
      </c>
      <c r="I140" s="639">
        <v>503</v>
      </c>
      <c r="J140" s="167">
        <f t="shared" si="6"/>
        <v>503</v>
      </c>
      <c r="K140" s="129"/>
      <c r="M140" s="558">
        <f t="shared" si="7"/>
        <v>-43.483146067415731</v>
      </c>
    </row>
    <row r="141" spans="1:13" s="122" customFormat="1" ht="15" customHeight="1">
      <c r="A141" s="282"/>
      <c r="B141" s="295" t="s">
        <v>748</v>
      </c>
      <c r="C141" s="125" t="s">
        <v>743</v>
      </c>
      <c r="D141" s="126"/>
      <c r="E141" s="294"/>
      <c r="F141" s="294"/>
      <c r="G141" s="294"/>
      <c r="H141" s="296">
        <v>1242</v>
      </c>
      <c r="I141" s="639">
        <v>709</v>
      </c>
      <c r="J141" s="167">
        <f t="shared" si="6"/>
        <v>709</v>
      </c>
      <c r="K141" s="129"/>
      <c r="M141" s="558">
        <f t="shared" si="7"/>
        <v>-42.914653784219006</v>
      </c>
    </row>
    <row r="142" spans="1:13" s="122" customFormat="1" ht="15" customHeight="1">
      <c r="A142" s="282"/>
      <c r="B142" s="295" t="s">
        <v>749</v>
      </c>
      <c r="C142" s="125" t="s">
        <v>743</v>
      </c>
      <c r="D142" s="126"/>
      <c r="E142" s="294"/>
      <c r="F142" s="294"/>
      <c r="G142" s="294"/>
      <c r="H142" s="296">
        <v>1789</v>
      </c>
      <c r="I142" s="639">
        <v>1021</v>
      </c>
      <c r="J142" s="167">
        <f t="shared" si="6"/>
        <v>1021</v>
      </c>
      <c r="K142" s="129"/>
      <c r="M142" s="558">
        <f t="shared" si="7"/>
        <v>-42.929010620458357</v>
      </c>
    </row>
    <row r="143" spans="1:13" s="122" customFormat="1" ht="15" customHeight="1">
      <c r="A143" s="282"/>
      <c r="B143" s="295" t="s">
        <v>750</v>
      </c>
      <c r="C143" s="125" t="s">
        <v>743</v>
      </c>
      <c r="D143" s="126"/>
      <c r="E143" s="294"/>
      <c r="F143" s="294"/>
      <c r="G143" s="294"/>
      <c r="H143" s="296">
        <v>2653</v>
      </c>
      <c r="I143" s="639">
        <v>1514</v>
      </c>
      <c r="J143" s="167">
        <f t="shared" si="6"/>
        <v>1514</v>
      </c>
      <c r="K143" s="129"/>
      <c r="L143" s="297"/>
      <c r="M143" s="558">
        <f t="shared" si="7"/>
        <v>-42.932529212212586</v>
      </c>
    </row>
    <row r="144" spans="1:13" s="122" customFormat="1" ht="15" customHeight="1">
      <c r="A144" s="282" t="s">
        <v>751</v>
      </c>
      <c r="B144" s="293" t="s">
        <v>752</v>
      </c>
      <c r="C144" s="125"/>
      <c r="D144" s="126"/>
      <c r="E144" s="294"/>
      <c r="F144" s="294"/>
      <c r="G144" s="294"/>
      <c r="H144" s="296"/>
      <c r="I144" s="639"/>
      <c r="J144" s="167"/>
      <c r="K144" s="129"/>
      <c r="M144" s="558" t="e">
        <f t="shared" si="7"/>
        <v>#DIV/0!</v>
      </c>
    </row>
    <row r="145" spans="1:13" s="122" customFormat="1" ht="15" customHeight="1">
      <c r="A145" s="282"/>
      <c r="B145" s="295" t="s">
        <v>742</v>
      </c>
      <c r="C145" s="125" t="s">
        <v>743</v>
      </c>
      <c r="D145" s="126"/>
      <c r="E145" s="294"/>
      <c r="F145" s="294"/>
      <c r="G145" s="294"/>
      <c r="H145" s="296">
        <v>127</v>
      </c>
      <c r="I145" s="639">
        <v>73</v>
      </c>
      <c r="J145" s="167">
        <f t="shared" si="6"/>
        <v>73</v>
      </c>
      <c r="K145" s="129"/>
      <c r="M145" s="558">
        <f t="shared" si="7"/>
        <v>-42.519685039370081</v>
      </c>
    </row>
    <row r="146" spans="1:13" s="122" customFormat="1" ht="15" customHeight="1">
      <c r="A146" s="282"/>
      <c r="B146" s="295" t="s">
        <v>366</v>
      </c>
      <c r="C146" s="125" t="s">
        <v>743</v>
      </c>
      <c r="D146" s="126"/>
      <c r="E146" s="294"/>
      <c r="F146" s="294"/>
      <c r="G146" s="294"/>
      <c r="H146" s="296">
        <v>198</v>
      </c>
      <c r="I146" s="639">
        <v>113</v>
      </c>
      <c r="J146" s="167">
        <f t="shared" si="6"/>
        <v>113</v>
      </c>
      <c r="K146" s="129"/>
      <c r="M146" s="558">
        <f t="shared" si="7"/>
        <v>-42.929292929292927</v>
      </c>
    </row>
    <row r="147" spans="1:13" s="122" customFormat="1" ht="15" customHeight="1">
      <c r="A147" s="282"/>
      <c r="B147" s="295" t="s">
        <v>744</v>
      </c>
      <c r="C147" s="125" t="s">
        <v>743</v>
      </c>
      <c r="D147" s="126"/>
      <c r="E147" s="294"/>
      <c r="F147" s="294"/>
      <c r="G147" s="294"/>
      <c r="H147" s="296">
        <v>315</v>
      </c>
      <c r="I147" s="639">
        <v>180</v>
      </c>
      <c r="J147" s="167">
        <f t="shared" si="6"/>
        <v>180</v>
      </c>
      <c r="K147" s="129"/>
      <c r="M147" s="558">
        <f t="shared" si="7"/>
        <v>-42.857142857142854</v>
      </c>
    </row>
    <row r="148" spans="1:13" s="122" customFormat="1" ht="15" customHeight="1">
      <c r="A148" s="282"/>
      <c r="B148" s="295" t="s">
        <v>745</v>
      </c>
      <c r="C148" s="125" t="s">
        <v>743</v>
      </c>
      <c r="D148" s="126"/>
      <c r="E148" s="294"/>
      <c r="F148" s="294"/>
      <c r="G148" s="294"/>
      <c r="H148" s="296">
        <v>507</v>
      </c>
      <c r="I148" s="639">
        <v>289</v>
      </c>
      <c r="J148" s="167">
        <f t="shared" si="6"/>
        <v>289</v>
      </c>
      <c r="K148" s="129"/>
      <c r="M148" s="558">
        <f t="shared" si="7"/>
        <v>-42.998027613412226</v>
      </c>
    </row>
    <row r="149" spans="1:13" s="122" customFormat="1" ht="15" customHeight="1">
      <c r="A149" s="282"/>
      <c r="B149" s="295" t="s">
        <v>746</v>
      </c>
      <c r="C149" s="125" t="s">
        <v>743</v>
      </c>
      <c r="D149" s="126"/>
      <c r="E149" s="294"/>
      <c r="F149" s="294"/>
      <c r="G149" s="294"/>
      <c r="H149" s="296">
        <v>790</v>
      </c>
      <c r="I149" s="639">
        <v>451</v>
      </c>
      <c r="J149" s="167">
        <f t="shared" si="6"/>
        <v>451</v>
      </c>
      <c r="K149" s="129"/>
      <c r="M149" s="558">
        <f t="shared" si="7"/>
        <v>-42.911392405063289</v>
      </c>
    </row>
    <row r="150" spans="1:13" s="122" customFormat="1" ht="15" customHeight="1">
      <c r="A150" s="282"/>
      <c r="B150" s="295" t="s">
        <v>747</v>
      </c>
      <c r="C150" s="125" t="s">
        <v>743</v>
      </c>
      <c r="D150" s="126"/>
      <c r="E150" s="294"/>
      <c r="F150" s="294"/>
      <c r="G150" s="294"/>
      <c r="H150" s="296">
        <v>1242</v>
      </c>
      <c r="I150" s="639">
        <v>709</v>
      </c>
      <c r="J150" s="167">
        <f t="shared" si="6"/>
        <v>709</v>
      </c>
      <c r="K150" s="129"/>
      <c r="M150" s="558">
        <f t="shared" si="7"/>
        <v>-42.914653784219006</v>
      </c>
    </row>
    <row r="151" spans="1:13" s="122" customFormat="1" ht="15" customHeight="1">
      <c r="A151" s="282"/>
      <c r="B151" s="295" t="s">
        <v>748</v>
      </c>
      <c r="C151" s="125" t="s">
        <v>743</v>
      </c>
      <c r="D151" s="126"/>
      <c r="E151" s="294"/>
      <c r="F151" s="294"/>
      <c r="G151" s="294"/>
      <c r="H151" s="296">
        <v>1771</v>
      </c>
      <c r="I151" s="639">
        <v>1010</v>
      </c>
      <c r="J151" s="167">
        <f t="shared" si="6"/>
        <v>1010</v>
      </c>
      <c r="K151" s="129"/>
      <c r="M151" s="558">
        <f t="shared" si="7"/>
        <v>-42.970073404856009</v>
      </c>
    </row>
    <row r="152" spans="1:13" s="122" customFormat="1" ht="15" customHeight="1">
      <c r="A152" s="282"/>
      <c r="B152" s="295" t="s">
        <v>749</v>
      </c>
      <c r="C152" s="125" t="s">
        <v>743</v>
      </c>
      <c r="D152" s="126"/>
      <c r="E152" s="294"/>
      <c r="F152" s="294"/>
      <c r="G152" s="294"/>
      <c r="H152" s="296">
        <v>2530</v>
      </c>
      <c r="I152" s="639">
        <v>1443</v>
      </c>
      <c r="J152" s="167">
        <f t="shared" si="6"/>
        <v>1443</v>
      </c>
      <c r="K152" s="129"/>
      <c r="M152" s="558">
        <f t="shared" si="7"/>
        <v>-42.964426877470359</v>
      </c>
    </row>
    <row r="153" spans="1:13" s="122" customFormat="1" ht="15" customHeight="1">
      <c r="A153" s="282"/>
      <c r="B153" s="295" t="s">
        <v>750</v>
      </c>
      <c r="C153" s="125" t="s">
        <v>743</v>
      </c>
      <c r="D153" s="126"/>
      <c r="E153" s="294"/>
      <c r="F153" s="294"/>
      <c r="G153" s="294"/>
      <c r="H153" s="296">
        <v>379</v>
      </c>
      <c r="I153" s="639">
        <v>216</v>
      </c>
      <c r="J153" s="167">
        <f t="shared" si="6"/>
        <v>216</v>
      </c>
      <c r="K153" s="129"/>
      <c r="M153" s="558">
        <f t="shared" si="7"/>
        <v>-43.007915567282325</v>
      </c>
    </row>
    <row r="154" spans="1:13" s="122" customFormat="1" ht="15" customHeight="1">
      <c r="A154" s="282" t="s">
        <v>753</v>
      </c>
      <c r="B154" s="293" t="s">
        <v>754</v>
      </c>
      <c r="C154" s="125"/>
      <c r="D154" s="126"/>
      <c r="E154" s="294"/>
      <c r="F154" s="294"/>
      <c r="G154" s="294"/>
      <c r="H154" s="296"/>
      <c r="I154" s="639"/>
      <c r="J154" s="167"/>
      <c r="K154" s="129"/>
      <c r="M154" s="558" t="e">
        <f t="shared" si="7"/>
        <v>#DIV/0!</v>
      </c>
    </row>
    <row r="155" spans="1:13" s="122" customFormat="1" ht="15" customHeight="1">
      <c r="A155" s="282"/>
      <c r="B155" s="295" t="s">
        <v>742</v>
      </c>
      <c r="C155" s="125" t="s">
        <v>743</v>
      </c>
      <c r="D155" s="126"/>
      <c r="E155" s="294"/>
      <c r="F155" s="294"/>
      <c r="G155" s="294"/>
      <c r="H155" s="296">
        <v>151</v>
      </c>
      <c r="I155" s="639">
        <v>86</v>
      </c>
      <c r="J155" s="167">
        <f t="shared" si="6"/>
        <v>86</v>
      </c>
      <c r="K155" s="129"/>
      <c r="M155" s="558">
        <f t="shared" si="7"/>
        <v>-43.046357615894038</v>
      </c>
    </row>
    <row r="156" spans="1:13" s="122" customFormat="1" ht="15" customHeight="1">
      <c r="A156" s="282"/>
      <c r="B156" s="295" t="s">
        <v>366</v>
      </c>
      <c r="C156" s="125" t="s">
        <v>743</v>
      </c>
      <c r="D156" s="126"/>
      <c r="E156" s="294"/>
      <c r="F156" s="294"/>
      <c r="G156" s="294"/>
      <c r="H156" s="296">
        <v>234</v>
      </c>
      <c r="I156" s="639">
        <v>134</v>
      </c>
      <c r="J156" s="167">
        <f t="shared" si="6"/>
        <v>134</v>
      </c>
      <c r="K156" s="129"/>
      <c r="M156" s="558">
        <f t="shared" si="7"/>
        <v>-42.735042735042732</v>
      </c>
    </row>
    <row r="157" spans="1:13" s="122" customFormat="1" ht="15" customHeight="1">
      <c r="A157" s="282"/>
      <c r="B157" s="295" t="s">
        <v>744</v>
      </c>
      <c r="C157" s="125" t="s">
        <v>743</v>
      </c>
      <c r="D157" s="126"/>
      <c r="E157" s="294"/>
      <c r="F157" s="294"/>
      <c r="G157" s="294"/>
      <c r="H157" s="296">
        <v>382</v>
      </c>
      <c r="I157" s="639">
        <v>218</v>
      </c>
      <c r="J157" s="167">
        <f t="shared" si="6"/>
        <v>218</v>
      </c>
      <c r="K157" s="129"/>
      <c r="M157" s="558">
        <f t="shared" si="7"/>
        <v>-42.931937172774873</v>
      </c>
    </row>
    <row r="158" spans="1:13" s="122" customFormat="1" ht="15" customHeight="1">
      <c r="A158" s="282"/>
      <c r="B158" s="295" t="s">
        <v>745</v>
      </c>
      <c r="C158" s="125" t="s">
        <v>743</v>
      </c>
      <c r="D158" s="126"/>
      <c r="E158" s="294"/>
      <c r="F158" s="294"/>
      <c r="G158" s="294"/>
      <c r="H158" s="296">
        <v>591</v>
      </c>
      <c r="I158" s="639">
        <v>337</v>
      </c>
      <c r="J158" s="167">
        <f t="shared" si="6"/>
        <v>337</v>
      </c>
      <c r="K158" s="129"/>
      <c r="M158" s="558">
        <f t="shared" si="7"/>
        <v>-42.978003384094755</v>
      </c>
    </row>
    <row r="159" spans="1:13" s="122" customFormat="1" ht="15" customHeight="1">
      <c r="A159" s="282"/>
      <c r="B159" s="295" t="s">
        <v>746</v>
      </c>
      <c r="C159" s="125" t="s">
        <v>743</v>
      </c>
      <c r="D159" s="126"/>
      <c r="E159" s="294"/>
      <c r="F159" s="294"/>
      <c r="G159" s="294"/>
      <c r="H159" s="296">
        <v>916</v>
      </c>
      <c r="I159" s="639">
        <v>523</v>
      </c>
      <c r="J159" s="167">
        <f t="shared" si="6"/>
        <v>523</v>
      </c>
      <c r="K159" s="129"/>
      <c r="M159" s="558">
        <f t="shared" si="7"/>
        <v>-42.903930131004365</v>
      </c>
    </row>
    <row r="160" spans="1:13" s="122" customFormat="1" ht="15" customHeight="1">
      <c r="A160" s="282"/>
      <c r="B160" s="295" t="s">
        <v>747</v>
      </c>
      <c r="C160" s="125" t="s">
        <v>743</v>
      </c>
      <c r="D160" s="126"/>
      <c r="E160" s="294"/>
      <c r="F160" s="294"/>
      <c r="G160" s="294"/>
      <c r="H160" s="296">
        <v>1454</v>
      </c>
      <c r="I160" s="639">
        <v>830</v>
      </c>
      <c r="J160" s="167">
        <f t="shared" si="6"/>
        <v>830</v>
      </c>
      <c r="K160" s="129"/>
      <c r="M160" s="558">
        <f t="shared" si="7"/>
        <v>-42.916093535075653</v>
      </c>
    </row>
    <row r="161" spans="1:13" s="122" customFormat="1" ht="15" customHeight="1">
      <c r="A161" s="282"/>
      <c r="B161" s="295" t="s">
        <v>748</v>
      </c>
      <c r="C161" s="125" t="s">
        <v>743</v>
      </c>
      <c r="D161" s="126"/>
      <c r="E161" s="294"/>
      <c r="F161" s="294"/>
      <c r="G161" s="294"/>
      <c r="H161" s="296">
        <v>2062</v>
      </c>
      <c r="I161" s="639">
        <v>1177</v>
      </c>
      <c r="J161" s="167">
        <f t="shared" si="6"/>
        <v>1177</v>
      </c>
      <c r="K161" s="129"/>
      <c r="M161" s="558">
        <f t="shared" si="7"/>
        <v>-42.919495635305523</v>
      </c>
    </row>
    <row r="162" spans="1:13" s="122" customFormat="1" ht="15" customHeight="1">
      <c r="A162" s="282"/>
      <c r="B162" s="295" t="s">
        <v>749</v>
      </c>
      <c r="C162" s="125" t="s">
        <v>743</v>
      </c>
      <c r="D162" s="126"/>
      <c r="E162" s="294"/>
      <c r="F162" s="294"/>
      <c r="G162" s="294"/>
      <c r="H162" s="296">
        <v>2961</v>
      </c>
      <c r="I162" s="639">
        <v>1690</v>
      </c>
      <c r="J162" s="167">
        <f t="shared" si="6"/>
        <v>1690</v>
      </c>
      <c r="K162" s="129"/>
      <c r="M162" s="558">
        <f t="shared" si="7"/>
        <v>-42.924687605538672</v>
      </c>
    </row>
    <row r="163" spans="1:13" s="122" customFormat="1" ht="15" customHeight="1">
      <c r="A163" s="282"/>
      <c r="B163" s="295" t="s">
        <v>750</v>
      </c>
      <c r="C163" s="125" t="s">
        <v>743</v>
      </c>
      <c r="D163" s="126"/>
      <c r="E163" s="294"/>
      <c r="F163" s="294"/>
      <c r="G163" s="294"/>
      <c r="H163" s="296">
        <v>4415</v>
      </c>
      <c r="I163" s="639">
        <v>2519</v>
      </c>
      <c r="J163" s="167">
        <f t="shared" si="6"/>
        <v>2519</v>
      </c>
      <c r="K163" s="129"/>
      <c r="M163" s="558">
        <f t="shared" si="7"/>
        <v>-42.9445073612684</v>
      </c>
    </row>
    <row r="164" spans="1:13" s="122" customFormat="1" ht="15" customHeight="1">
      <c r="A164" s="298">
        <v>18</v>
      </c>
      <c r="B164" s="299" t="s">
        <v>755</v>
      </c>
      <c r="C164" s="125" t="s">
        <v>743</v>
      </c>
      <c r="D164" s="165">
        <v>135</v>
      </c>
      <c r="E164" s="166">
        <v>200</v>
      </c>
      <c r="F164" s="167">
        <v>200</v>
      </c>
      <c r="G164" s="167">
        <v>210</v>
      </c>
      <c r="H164" s="167">
        <v>242.55000000000004</v>
      </c>
      <c r="I164" s="167">
        <v>255</v>
      </c>
      <c r="J164" s="167">
        <f t="shared" si="6"/>
        <v>255</v>
      </c>
      <c r="K164" s="129"/>
      <c r="M164" s="558">
        <f>ROUND(H164*1.05,0)</f>
        <v>255</v>
      </c>
    </row>
    <row r="165" spans="1:13" s="122" customFormat="1" ht="15" customHeight="1">
      <c r="A165" s="168"/>
      <c r="B165" s="300" t="s">
        <v>756</v>
      </c>
      <c r="C165" s="125" t="s">
        <v>743</v>
      </c>
      <c r="D165" s="165">
        <v>160</v>
      </c>
      <c r="E165" s="166">
        <v>230</v>
      </c>
      <c r="F165" s="167">
        <v>230</v>
      </c>
      <c r="G165" s="167">
        <v>240</v>
      </c>
      <c r="H165" s="167">
        <v>277.2</v>
      </c>
      <c r="I165" s="167">
        <v>291</v>
      </c>
      <c r="J165" s="167">
        <f t="shared" si="6"/>
        <v>291</v>
      </c>
      <c r="K165" s="129"/>
      <c r="M165" s="558">
        <f t="shared" ref="M165:M212" si="8">ROUND(H165*1.05,0)</f>
        <v>291</v>
      </c>
    </row>
    <row r="166" spans="1:13" s="122" customFormat="1" ht="15" customHeight="1">
      <c r="A166" s="168"/>
      <c r="B166" s="300" t="s">
        <v>757</v>
      </c>
      <c r="C166" s="164" t="s">
        <v>236</v>
      </c>
      <c r="D166" s="165">
        <v>170</v>
      </c>
      <c r="E166" s="166">
        <v>240</v>
      </c>
      <c r="F166" s="167">
        <v>240</v>
      </c>
      <c r="G166" s="167">
        <v>250</v>
      </c>
      <c r="H166" s="167">
        <v>288.75</v>
      </c>
      <c r="I166" s="167">
        <v>303</v>
      </c>
      <c r="J166" s="167">
        <f t="shared" si="6"/>
        <v>303</v>
      </c>
      <c r="K166" s="129"/>
      <c r="M166" s="558">
        <f t="shared" si="8"/>
        <v>303</v>
      </c>
    </row>
    <row r="167" spans="1:13" s="122" customFormat="1" ht="15" customHeight="1">
      <c r="A167" s="168"/>
      <c r="B167" s="300" t="s">
        <v>758</v>
      </c>
      <c r="C167" s="164" t="s">
        <v>236</v>
      </c>
      <c r="D167" s="165">
        <v>200</v>
      </c>
      <c r="E167" s="166">
        <v>275</v>
      </c>
      <c r="F167" s="167">
        <v>275</v>
      </c>
      <c r="G167" s="167">
        <v>280</v>
      </c>
      <c r="H167" s="167">
        <v>323.40000000000003</v>
      </c>
      <c r="I167" s="167">
        <v>340</v>
      </c>
      <c r="J167" s="167">
        <f t="shared" si="6"/>
        <v>340</v>
      </c>
      <c r="K167" s="129"/>
      <c r="M167" s="558">
        <f t="shared" si="8"/>
        <v>340</v>
      </c>
    </row>
    <row r="168" spans="1:13" s="122" customFormat="1" ht="15" customHeight="1">
      <c r="A168" s="168"/>
      <c r="B168" s="300" t="s">
        <v>759</v>
      </c>
      <c r="C168" s="164" t="s">
        <v>236</v>
      </c>
      <c r="D168" s="165">
        <v>250</v>
      </c>
      <c r="E168" s="166">
        <v>330</v>
      </c>
      <c r="F168" s="167">
        <v>330</v>
      </c>
      <c r="G168" s="167">
        <v>345</v>
      </c>
      <c r="H168" s="167">
        <v>398.47500000000008</v>
      </c>
      <c r="I168" s="167">
        <v>418</v>
      </c>
      <c r="J168" s="167">
        <f t="shared" si="6"/>
        <v>418</v>
      </c>
      <c r="K168" s="129"/>
      <c r="M168" s="558">
        <f t="shared" si="8"/>
        <v>418</v>
      </c>
    </row>
    <row r="169" spans="1:13" s="122" customFormat="1" ht="15" customHeight="1">
      <c r="A169" s="168"/>
      <c r="B169" s="300" t="s">
        <v>760</v>
      </c>
      <c r="C169" s="164" t="s">
        <v>236</v>
      </c>
      <c r="D169" s="165">
        <v>450</v>
      </c>
      <c r="E169" s="166">
        <v>600</v>
      </c>
      <c r="F169" s="167">
        <v>600</v>
      </c>
      <c r="G169" s="167">
        <v>600</v>
      </c>
      <c r="H169" s="167">
        <v>693</v>
      </c>
      <c r="I169" s="167">
        <v>728</v>
      </c>
      <c r="J169" s="167">
        <f t="shared" si="6"/>
        <v>728</v>
      </c>
      <c r="K169" s="129"/>
      <c r="M169" s="558">
        <f t="shared" si="8"/>
        <v>728</v>
      </c>
    </row>
    <row r="170" spans="1:13" s="122" customFormat="1" ht="15" customHeight="1">
      <c r="A170" s="168"/>
      <c r="B170" s="300" t="s">
        <v>761</v>
      </c>
      <c r="C170" s="164" t="s">
        <v>236</v>
      </c>
      <c r="D170" s="165">
        <v>550</v>
      </c>
      <c r="E170" s="166">
        <v>715</v>
      </c>
      <c r="F170" s="167">
        <v>715</v>
      </c>
      <c r="G170" s="167">
        <v>715</v>
      </c>
      <c r="H170" s="167">
        <v>825.82500000000016</v>
      </c>
      <c r="I170" s="167">
        <v>867</v>
      </c>
      <c r="J170" s="167">
        <f t="shared" si="6"/>
        <v>867</v>
      </c>
      <c r="K170" s="129"/>
      <c r="M170" s="558">
        <f t="shared" si="8"/>
        <v>867</v>
      </c>
    </row>
    <row r="171" spans="1:13" s="122" customFormat="1" ht="15" customHeight="1">
      <c r="A171" s="298">
        <v>19</v>
      </c>
      <c r="B171" s="299" t="s">
        <v>762</v>
      </c>
      <c r="C171" s="164" t="s">
        <v>520</v>
      </c>
      <c r="D171" s="165">
        <v>28</v>
      </c>
      <c r="E171" s="166">
        <v>50</v>
      </c>
      <c r="F171" s="167">
        <v>50</v>
      </c>
      <c r="G171" s="167">
        <v>50</v>
      </c>
      <c r="H171" s="167">
        <v>57.750000000000007</v>
      </c>
      <c r="I171" s="167">
        <v>61</v>
      </c>
      <c r="J171" s="167">
        <f t="shared" si="6"/>
        <v>61</v>
      </c>
      <c r="K171" s="129"/>
      <c r="M171" s="558">
        <f t="shared" si="8"/>
        <v>61</v>
      </c>
    </row>
    <row r="172" spans="1:13" s="122" customFormat="1" ht="15" customHeight="1">
      <c r="A172" s="168"/>
      <c r="B172" s="300" t="s">
        <v>763</v>
      </c>
      <c r="C172" s="164" t="s">
        <v>520</v>
      </c>
      <c r="D172" s="165">
        <v>46</v>
      </c>
      <c r="E172" s="166">
        <v>70</v>
      </c>
      <c r="F172" s="167">
        <v>70</v>
      </c>
      <c r="G172" s="167">
        <v>70</v>
      </c>
      <c r="H172" s="167">
        <v>80.850000000000009</v>
      </c>
      <c r="I172" s="167">
        <v>85</v>
      </c>
      <c r="J172" s="167">
        <f t="shared" si="6"/>
        <v>85</v>
      </c>
      <c r="K172" s="129"/>
      <c r="M172" s="558">
        <f t="shared" si="8"/>
        <v>85</v>
      </c>
    </row>
    <row r="173" spans="1:13" s="122" customFormat="1" ht="15" customHeight="1">
      <c r="A173" s="168"/>
      <c r="B173" s="300" t="s">
        <v>764</v>
      </c>
      <c r="C173" s="164" t="s">
        <v>236</v>
      </c>
      <c r="D173" s="165">
        <v>73</v>
      </c>
      <c r="E173" s="166">
        <v>105</v>
      </c>
      <c r="F173" s="167">
        <v>105</v>
      </c>
      <c r="G173" s="167">
        <v>105</v>
      </c>
      <c r="H173" s="167">
        <v>121.27500000000002</v>
      </c>
      <c r="I173" s="167">
        <v>127</v>
      </c>
      <c r="J173" s="167">
        <f t="shared" si="6"/>
        <v>127</v>
      </c>
      <c r="K173" s="129"/>
      <c r="M173" s="558">
        <f t="shared" si="8"/>
        <v>127</v>
      </c>
    </row>
    <row r="174" spans="1:13" s="122" customFormat="1" ht="15" customHeight="1">
      <c r="A174" s="168"/>
      <c r="B174" s="300" t="s">
        <v>765</v>
      </c>
      <c r="C174" s="164" t="s">
        <v>236</v>
      </c>
      <c r="D174" s="165">
        <v>100</v>
      </c>
      <c r="E174" s="166">
        <v>140</v>
      </c>
      <c r="F174" s="167">
        <v>140</v>
      </c>
      <c r="G174" s="167">
        <v>140</v>
      </c>
      <c r="H174" s="167">
        <v>161.70000000000002</v>
      </c>
      <c r="I174" s="167">
        <v>170</v>
      </c>
      <c r="J174" s="167">
        <f t="shared" si="6"/>
        <v>170</v>
      </c>
      <c r="K174" s="129"/>
      <c r="M174" s="558">
        <f t="shared" si="8"/>
        <v>170</v>
      </c>
    </row>
    <row r="175" spans="1:13" s="122" customFormat="1" ht="15" customHeight="1">
      <c r="A175" s="168"/>
      <c r="B175" s="300" t="s">
        <v>766</v>
      </c>
      <c r="C175" s="164" t="s">
        <v>236</v>
      </c>
      <c r="D175" s="165">
        <v>70</v>
      </c>
      <c r="E175" s="166">
        <v>90</v>
      </c>
      <c r="F175" s="167">
        <v>90</v>
      </c>
      <c r="G175" s="167">
        <v>90</v>
      </c>
      <c r="H175" s="167">
        <v>103.95000000000002</v>
      </c>
      <c r="I175" s="167">
        <v>109</v>
      </c>
      <c r="J175" s="167">
        <f t="shared" si="6"/>
        <v>109</v>
      </c>
      <c r="K175" s="129"/>
      <c r="M175" s="558">
        <f t="shared" si="8"/>
        <v>109</v>
      </c>
    </row>
    <row r="176" spans="1:13" s="122" customFormat="1" ht="15" customHeight="1">
      <c r="A176" s="168"/>
      <c r="B176" s="300" t="s">
        <v>767</v>
      </c>
      <c r="C176" s="164" t="s">
        <v>236</v>
      </c>
      <c r="D176" s="165">
        <v>95</v>
      </c>
      <c r="E176" s="166">
        <v>130</v>
      </c>
      <c r="F176" s="167">
        <v>130</v>
      </c>
      <c r="G176" s="167">
        <v>130</v>
      </c>
      <c r="H176" s="174">
        <v>150.15</v>
      </c>
      <c r="I176" s="174">
        <v>158</v>
      </c>
      <c r="J176" s="167">
        <f t="shared" si="6"/>
        <v>158</v>
      </c>
      <c r="K176" s="129"/>
      <c r="M176" s="558">
        <f t="shared" si="8"/>
        <v>158</v>
      </c>
    </row>
    <row r="177" spans="1:13" s="122" customFormat="1" ht="15" customHeight="1">
      <c r="A177" s="301">
        <v>20</v>
      </c>
      <c r="B177" s="256" t="s">
        <v>768</v>
      </c>
      <c r="C177" s="132"/>
      <c r="D177" s="133"/>
      <c r="E177" s="134"/>
      <c r="F177" s="135"/>
      <c r="G177" s="135"/>
      <c r="H177" s="174"/>
      <c r="I177" s="174"/>
      <c r="J177" s="167"/>
      <c r="K177" s="129"/>
      <c r="M177" s="558">
        <f t="shared" si="8"/>
        <v>0</v>
      </c>
    </row>
    <row r="178" spans="1:13" s="122" customFormat="1" ht="15" customHeight="1">
      <c r="A178" s="302" t="s">
        <v>769</v>
      </c>
      <c r="B178" s="286" t="s">
        <v>770</v>
      </c>
      <c r="C178" s="125" t="s">
        <v>202</v>
      </c>
      <c r="D178" s="126">
        <v>150</v>
      </c>
      <c r="E178" s="127">
        <v>190</v>
      </c>
      <c r="F178" s="128">
        <v>190</v>
      </c>
      <c r="G178" s="128">
        <v>200</v>
      </c>
      <c r="H178" s="174">
        <v>273</v>
      </c>
      <c r="I178" s="174">
        <v>287</v>
      </c>
      <c r="J178" s="167">
        <f t="shared" si="6"/>
        <v>287</v>
      </c>
      <c r="K178" s="129"/>
      <c r="M178" s="558">
        <f t="shared" si="8"/>
        <v>287</v>
      </c>
    </row>
    <row r="179" spans="1:13" s="122" customFormat="1" ht="15" customHeight="1">
      <c r="A179" s="302" t="s">
        <v>771</v>
      </c>
      <c r="B179" s="286" t="s">
        <v>772</v>
      </c>
      <c r="C179" s="125" t="s">
        <v>236</v>
      </c>
      <c r="D179" s="126">
        <v>100</v>
      </c>
      <c r="E179" s="127">
        <v>160</v>
      </c>
      <c r="F179" s="128">
        <v>160</v>
      </c>
      <c r="G179" s="128">
        <v>168</v>
      </c>
      <c r="H179" s="174">
        <v>178.5</v>
      </c>
      <c r="I179" s="174">
        <v>187</v>
      </c>
      <c r="J179" s="167">
        <f t="shared" si="6"/>
        <v>187</v>
      </c>
      <c r="K179" s="129"/>
      <c r="M179" s="558">
        <f t="shared" si="8"/>
        <v>187</v>
      </c>
    </row>
    <row r="180" spans="1:13" s="122" customFormat="1" ht="15" customHeight="1">
      <c r="A180" s="302" t="s">
        <v>773</v>
      </c>
      <c r="B180" s="286" t="s">
        <v>774</v>
      </c>
      <c r="C180" s="125"/>
      <c r="D180" s="126"/>
      <c r="E180" s="127"/>
      <c r="F180" s="128"/>
      <c r="G180" s="128"/>
      <c r="H180" s="174"/>
      <c r="I180" s="174"/>
      <c r="J180" s="167"/>
      <c r="K180" s="129"/>
      <c r="M180" s="558">
        <f t="shared" si="8"/>
        <v>0</v>
      </c>
    </row>
    <row r="181" spans="1:13" s="122" customFormat="1" ht="15" customHeight="1">
      <c r="A181" s="303" t="s">
        <v>775</v>
      </c>
      <c r="B181" s="286" t="s">
        <v>776</v>
      </c>
      <c r="C181" s="125" t="s">
        <v>558</v>
      </c>
      <c r="D181" s="126">
        <v>550</v>
      </c>
      <c r="E181" s="146">
        <v>550</v>
      </c>
      <c r="F181" s="137">
        <v>550</v>
      </c>
      <c r="G181" s="137">
        <v>577</v>
      </c>
      <c r="H181" s="174">
        <v>598.5</v>
      </c>
      <c r="I181" s="174">
        <v>628</v>
      </c>
      <c r="J181" s="167">
        <f t="shared" si="6"/>
        <v>628</v>
      </c>
      <c r="K181" s="129"/>
      <c r="M181" s="558">
        <f t="shared" si="8"/>
        <v>628</v>
      </c>
    </row>
    <row r="182" spans="1:13" s="122" customFormat="1" ht="15" customHeight="1">
      <c r="A182" s="303" t="s">
        <v>777</v>
      </c>
      <c r="B182" s="286" t="s">
        <v>778</v>
      </c>
      <c r="C182" s="125" t="s">
        <v>558</v>
      </c>
      <c r="D182" s="126">
        <v>650</v>
      </c>
      <c r="E182" s="146">
        <v>650</v>
      </c>
      <c r="F182" s="137">
        <v>650</v>
      </c>
      <c r="G182" s="137">
        <v>680</v>
      </c>
      <c r="H182" s="174">
        <v>678.30000000000007</v>
      </c>
      <c r="I182" s="174">
        <v>712</v>
      </c>
      <c r="J182" s="167">
        <f t="shared" si="6"/>
        <v>712</v>
      </c>
      <c r="K182" s="129"/>
      <c r="M182" s="558">
        <f t="shared" si="8"/>
        <v>712</v>
      </c>
    </row>
    <row r="183" spans="1:13" s="122" customFormat="1" ht="15" customHeight="1">
      <c r="A183" s="283" t="s">
        <v>779</v>
      </c>
      <c r="B183" s="304" t="s">
        <v>780</v>
      </c>
      <c r="C183" s="125" t="s">
        <v>558</v>
      </c>
      <c r="D183" s="126"/>
      <c r="E183" s="146"/>
      <c r="F183" s="137"/>
      <c r="G183" s="137"/>
      <c r="H183" s="174">
        <v>955.5</v>
      </c>
      <c r="I183" s="174">
        <v>1003</v>
      </c>
      <c r="J183" s="167">
        <f t="shared" si="6"/>
        <v>1003</v>
      </c>
      <c r="K183" s="129"/>
      <c r="M183" s="558">
        <f t="shared" si="8"/>
        <v>1003</v>
      </c>
    </row>
    <row r="184" spans="1:13" s="122" customFormat="1" ht="15" customHeight="1">
      <c r="A184" s="283" t="s">
        <v>781</v>
      </c>
      <c r="B184" s="286" t="s">
        <v>782</v>
      </c>
      <c r="C184" s="125" t="s">
        <v>558</v>
      </c>
      <c r="D184" s="126">
        <v>750</v>
      </c>
      <c r="E184" s="146">
        <v>750</v>
      </c>
      <c r="F184" s="137">
        <v>750</v>
      </c>
      <c r="G184" s="137">
        <v>785</v>
      </c>
      <c r="H184" s="174">
        <v>798</v>
      </c>
      <c r="I184" s="174">
        <v>838</v>
      </c>
      <c r="J184" s="167">
        <f t="shared" si="6"/>
        <v>838</v>
      </c>
      <c r="K184" s="129"/>
      <c r="M184" s="558">
        <f t="shared" si="8"/>
        <v>838</v>
      </c>
    </row>
    <row r="185" spans="1:13" s="122" customFormat="1" ht="15" customHeight="1">
      <c r="A185" s="283" t="s">
        <v>783</v>
      </c>
      <c r="B185" s="286" t="s">
        <v>784</v>
      </c>
      <c r="C185" s="125" t="s">
        <v>520</v>
      </c>
      <c r="D185" s="126">
        <v>22</v>
      </c>
      <c r="E185" s="146">
        <v>22</v>
      </c>
      <c r="F185" s="137">
        <v>22</v>
      </c>
      <c r="G185" s="137">
        <v>23</v>
      </c>
      <c r="H185" s="174">
        <v>26.25</v>
      </c>
      <c r="I185" s="174">
        <v>28</v>
      </c>
      <c r="J185" s="167">
        <f t="shared" si="6"/>
        <v>28</v>
      </c>
      <c r="K185" s="129"/>
      <c r="M185" s="558">
        <f t="shared" si="8"/>
        <v>28</v>
      </c>
    </row>
    <row r="186" spans="1:13" s="122" customFormat="1" ht="15" customHeight="1">
      <c r="A186" s="283" t="s">
        <v>785</v>
      </c>
      <c r="B186" s="286" t="s">
        <v>786</v>
      </c>
      <c r="C186" s="125" t="s">
        <v>787</v>
      </c>
      <c r="D186" s="126">
        <v>40</v>
      </c>
      <c r="E186" s="146">
        <v>50</v>
      </c>
      <c r="F186" s="137">
        <v>75</v>
      </c>
      <c r="G186" s="137">
        <v>78</v>
      </c>
      <c r="H186" s="174">
        <v>94.5</v>
      </c>
      <c r="I186" s="174">
        <v>99</v>
      </c>
      <c r="J186" s="167">
        <f t="shared" si="6"/>
        <v>99</v>
      </c>
      <c r="K186" s="129"/>
      <c r="M186" s="558">
        <f t="shared" si="8"/>
        <v>99</v>
      </c>
    </row>
    <row r="187" spans="1:13" s="122" customFormat="1" ht="15" customHeight="1">
      <c r="A187" s="283" t="s">
        <v>788</v>
      </c>
      <c r="B187" s="286" t="s">
        <v>789</v>
      </c>
      <c r="C187" s="125" t="s">
        <v>558</v>
      </c>
      <c r="D187" s="126">
        <v>800</v>
      </c>
      <c r="E187" s="146"/>
      <c r="F187" s="137"/>
      <c r="G187" s="137">
        <v>120</v>
      </c>
      <c r="H187" s="174">
        <v>141.75</v>
      </c>
      <c r="I187" s="174">
        <v>149</v>
      </c>
      <c r="J187" s="167">
        <f t="shared" si="6"/>
        <v>149</v>
      </c>
      <c r="K187" s="129"/>
      <c r="M187" s="558">
        <f t="shared" si="8"/>
        <v>149</v>
      </c>
    </row>
    <row r="188" spans="1:13" s="122" customFormat="1" ht="15" customHeight="1">
      <c r="A188" s="283" t="s">
        <v>790</v>
      </c>
      <c r="B188" s="286" t="s">
        <v>791</v>
      </c>
      <c r="C188" s="125" t="s">
        <v>236</v>
      </c>
      <c r="D188" s="126">
        <v>8</v>
      </c>
      <c r="E188" s="127">
        <v>8.5</v>
      </c>
      <c r="F188" s="128">
        <v>8.5</v>
      </c>
      <c r="G188" s="128">
        <v>9</v>
      </c>
      <c r="H188" s="174">
        <v>12.600000000000001</v>
      </c>
      <c r="I188" s="174">
        <v>13</v>
      </c>
      <c r="J188" s="167">
        <f t="shared" si="6"/>
        <v>13</v>
      </c>
      <c r="K188" s="129"/>
      <c r="M188" s="558">
        <f t="shared" si="8"/>
        <v>13</v>
      </c>
    </row>
    <row r="189" spans="1:13" s="122" customFormat="1" ht="15" customHeight="1">
      <c r="A189" s="283" t="s">
        <v>792</v>
      </c>
      <c r="B189" s="286" t="s">
        <v>793</v>
      </c>
      <c r="C189" s="125" t="s">
        <v>558</v>
      </c>
      <c r="D189" s="126">
        <v>1000</v>
      </c>
      <c r="E189" s="127">
        <v>1050</v>
      </c>
      <c r="F189" s="128">
        <v>1050</v>
      </c>
      <c r="G189" s="128">
        <v>1100</v>
      </c>
      <c r="H189" s="174">
        <v>1785</v>
      </c>
      <c r="I189" s="174">
        <v>1874</v>
      </c>
      <c r="J189" s="167">
        <f t="shared" si="6"/>
        <v>1874</v>
      </c>
      <c r="K189" s="129"/>
      <c r="M189" s="558">
        <f t="shared" si="8"/>
        <v>1874</v>
      </c>
    </row>
    <row r="190" spans="1:13" s="122" customFormat="1" ht="15" customHeight="1">
      <c r="A190" s="224">
        <v>21</v>
      </c>
      <c r="B190" s="256" t="s">
        <v>794</v>
      </c>
      <c r="C190" s="125"/>
      <c r="D190" s="126"/>
      <c r="E190" s="127"/>
      <c r="F190" s="128"/>
      <c r="G190" s="128"/>
      <c r="H190" s="174"/>
      <c r="I190" s="174"/>
      <c r="J190" s="167"/>
      <c r="K190" s="129"/>
      <c r="M190" s="558">
        <f t="shared" si="8"/>
        <v>0</v>
      </c>
    </row>
    <row r="191" spans="1:13" s="122" customFormat="1" ht="15" customHeight="1">
      <c r="A191" s="123" t="s">
        <v>795</v>
      </c>
      <c r="B191" s="286" t="s">
        <v>796</v>
      </c>
      <c r="C191" s="125" t="s">
        <v>558</v>
      </c>
      <c r="D191" s="126"/>
      <c r="E191" s="127"/>
      <c r="F191" s="128"/>
      <c r="G191" s="128"/>
      <c r="H191" s="174">
        <v>1995</v>
      </c>
      <c r="I191" s="174">
        <v>2095</v>
      </c>
      <c r="J191" s="167">
        <f t="shared" si="6"/>
        <v>2095</v>
      </c>
      <c r="K191" s="129"/>
      <c r="M191" s="558">
        <f t="shared" si="8"/>
        <v>2095</v>
      </c>
    </row>
    <row r="192" spans="1:13" s="122" customFormat="1" ht="15" customHeight="1">
      <c r="A192" s="123" t="s">
        <v>797</v>
      </c>
      <c r="B192" s="286" t="s">
        <v>798</v>
      </c>
      <c r="C192" s="125" t="s">
        <v>558</v>
      </c>
      <c r="D192" s="126"/>
      <c r="E192" s="127"/>
      <c r="F192" s="128"/>
      <c r="G192" s="128"/>
      <c r="H192" s="174">
        <v>1501.5</v>
      </c>
      <c r="I192" s="174">
        <v>1577</v>
      </c>
      <c r="J192" s="167">
        <f t="shared" si="6"/>
        <v>1577</v>
      </c>
      <c r="K192" s="129"/>
      <c r="M192" s="558">
        <f t="shared" si="8"/>
        <v>1577</v>
      </c>
    </row>
    <row r="193" spans="1:13" s="122" customFormat="1" ht="15" customHeight="1">
      <c r="A193" s="123" t="s">
        <v>799</v>
      </c>
      <c r="B193" s="286" t="s">
        <v>800</v>
      </c>
      <c r="C193" s="125" t="s">
        <v>558</v>
      </c>
      <c r="D193" s="126"/>
      <c r="E193" s="127"/>
      <c r="F193" s="128"/>
      <c r="G193" s="128"/>
      <c r="H193" s="174">
        <v>1197</v>
      </c>
      <c r="I193" s="174">
        <v>1257</v>
      </c>
      <c r="J193" s="167">
        <f t="shared" si="6"/>
        <v>1257</v>
      </c>
      <c r="K193" s="129"/>
      <c r="M193" s="558">
        <f t="shared" si="8"/>
        <v>1257</v>
      </c>
    </row>
    <row r="194" spans="1:13" s="122" customFormat="1" ht="15" customHeight="1">
      <c r="A194" s="224">
        <v>22</v>
      </c>
      <c r="B194" s="305" t="s">
        <v>801</v>
      </c>
      <c r="C194" s="132"/>
      <c r="D194" s="306"/>
      <c r="E194" s="134"/>
      <c r="F194" s="135"/>
      <c r="G194" s="135"/>
      <c r="H194" s="174"/>
      <c r="I194" s="174"/>
      <c r="J194" s="167"/>
      <c r="K194" s="129"/>
      <c r="M194" s="558">
        <f t="shared" si="8"/>
        <v>0</v>
      </c>
    </row>
    <row r="195" spans="1:13" s="122" customFormat="1" ht="15" customHeight="1">
      <c r="A195" s="123" t="s">
        <v>131</v>
      </c>
      <c r="B195" s="307" t="s">
        <v>802</v>
      </c>
      <c r="C195" s="125" t="s">
        <v>743</v>
      </c>
      <c r="D195" s="280">
        <v>824</v>
      </c>
      <c r="E195" s="127">
        <v>935</v>
      </c>
      <c r="F195" s="128">
        <v>1070</v>
      </c>
      <c r="G195" s="128">
        <v>1116</v>
      </c>
      <c r="H195" s="174">
        <v>1288.3500000000001</v>
      </c>
      <c r="I195" s="174">
        <v>1353</v>
      </c>
      <c r="J195" s="167">
        <f t="shared" si="6"/>
        <v>1353</v>
      </c>
      <c r="K195" s="129"/>
      <c r="M195" s="558">
        <f t="shared" si="8"/>
        <v>1353</v>
      </c>
    </row>
    <row r="196" spans="1:13" s="122" customFormat="1" ht="15" customHeight="1">
      <c r="A196" s="123" t="s">
        <v>134</v>
      </c>
      <c r="B196" s="307" t="s">
        <v>803</v>
      </c>
      <c r="C196" s="125" t="s">
        <v>743</v>
      </c>
      <c r="D196" s="280">
        <v>900</v>
      </c>
      <c r="E196" s="127">
        <v>900</v>
      </c>
      <c r="F196" s="128">
        <v>1010</v>
      </c>
      <c r="G196" s="128">
        <v>1053</v>
      </c>
      <c r="H196" s="174">
        <v>1215.9000000000001</v>
      </c>
      <c r="I196" s="174">
        <v>1277</v>
      </c>
      <c r="J196" s="167">
        <f t="shared" si="6"/>
        <v>1277</v>
      </c>
      <c r="K196" s="129"/>
      <c r="M196" s="558">
        <f t="shared" si="8"/>
        <v>1277</v>
      </c>
    </row>
    <row r="197" spans="1:13" s="122" customFormat="1" ht="15" customHeight="1">
      <c r="A197" s="123" t="s">
        <v>155</v>
      </c>
      <c r="B197" s="307" t="s">
        <v>804</v>
      </c>
      <c r="C197" s="125" t="s">
        <v>743</v>
      </c>
      <c r="D197" s="280">
        <v>105</v>
      </c>
      <c r="E197" s="127">
        <v>142</v>
      </c>
      <c r="F197" s="128">
        <v>148</v>
      </c>
      <c r="G197" s="128">
        <v>154</v>
      </c>
      <c r="H197" s="174">
        <v>177.45000000000002</v>
      </c>
      <c r="I197" s="174">
        <v>186</v>
      </c>
      <c r="J197" s="167">
        <f t="shared" si="6"/>
        <v>186</v>
      </c>
      <c r="K197" s="129"/>
      <c r="M197" s="558">
        <f t="shared" si="8"/>
        <v>186</v>
      </c>
    </row>
    <row r="198" spans="1:13" s="122" customFormat="1" ht="15" customHeight="1">
      <c r="A198" s="123" t="s">
        <v>157</v>
      </c>
      <c r="B198" s="307" t="s">
        <v>805</v>
      </c>
      <c r="C198" s="125" t="s">
        <v>743</v>
      </c>
      <c r="D198" s="280">
        <v>225</v>
      </c>
      <c r="E198" s="127">
        <v>550</v>
      </c>
      <c r="F198" s="128">
        <v>550</v>
      </c>
      <c r="G198" s="128">
        <v>574</v>
      </c>
      <c r="H198" s="174">
        <v>662.55000000000007</v>
      </c>
      <c r="I198" s="174">
        <v>696</v>
      </c>
      <c r="J198" s="167">
        <f t="shared" si="6"/>
        <v>696</v>
      </c>
      <c r="K198" s="129"/>
      <c r="M198" s="558">
        <f t="shared" si="8"/>
        <v>696</v>
      </c>
    </row>
    <row r="199" spans="1:13" s="122" customFormat="1" ht="15" customHeight="1">
      <c r="A199" s="308" t="s">
        <v>177</v>
      </c>
      <c r="B199" s="307" t="s">
        <v>806</v>
      </c>
      <c r="C199" s="125" t="s">
        <v>743</v>
      </c>
      <c r="D199" s="280">
        <v>180</v>
      </c>
      <c r="E199" s="127">
        <v>200</v>
      </c>
      <c r="F199" s="128">
        <v>231</v>
      </c>
      <c r="G199" s="128">
        <v>241</v>
      </c>
      <c r="H199" s="174">
        <v>278.25</v>
      </c>
      <c r="I199" s="174">
        <v>292</v>
      </c>
      <c r="J199" s="167">
        <f t="shared" ref="J199:J212" si="9">I199</f>
        <v>292</v>
      </c>
      <c r="K199" s="129"/>
      <c r="M199" s="558">
        <f t="shared" si="8"/>
        <v>292</v>
      </c>
    </row>
    <row r="200" spans="1:13" s="122" customFormat="1" ht="15" customHeight="1">
      <c r="A200" s="123" t="s">
        <v>179</v>
      </c>
      <c r="B200" s="307" t="s">
        <v>807</v>
      </c>
      <c r="C200" s="125" t="s">
        <v>743</v>
      </c>
      <c r="D200" s="280">
        <v>65</v>
      </c>
      <c r="E200" s="127">
        <v>66</v>
      </c>
      <c r="F200" s="128">
        <v>77</v>
      </c>
      <c r="G200" s="128">
        <v>80</v>
      </c>
      <c r="H200" s="174">
        <v>92.4</v>
      </c>
      <c r="I200" s="174">
        <v>97</v>
      </c>
      <c r="J200" s="167">
        <f t="shared" si="9"/>
        <v>97</v>
      </c>
      <c r="K200" s="129"/>
      <c r="M200" s="558">
        <f t="shared" si="8"/>
        <v>97</v>
      </c>
    </row>
    <row r="201" spans="1:13" s="122" customFormat="1" ht="15" customHeight="1">
      <c r="A201" s="224">
        <v>23</v>
      </c>
      <c r="B201" s="258" t="s">
        <v>808</v>
      </c>
      <c r="C201" s="279" t="s">
        <v>809</v>
      </c>
      <c r="D201" s="280">
        <v>295</v>
      </c>
      <c r="E201" s="127">
        <v>300</v>
      </c>
      <c r="F201" s="128">
        <v>305</v>
      </c>
      <c r="G201" s="128">
        <v>305</v>
      </c>
      <c r="H201" s="174">
        <v>325.5</v>
      </c>
      <c r="I201" s="174">
        <v>342</v>
      </c>
      <c r="J201" s="167">
        <f t="shared" si="9"/>
        <v>342</v>
      </c>
      <c r="K201" s="129"/>
      <c r="M201" s="558">
        <f t="shared" si="8"/>
        <v>342</v>
      </c>
    </row>
    <row r="202" spans="1:13" s="122" customFormat="1" ht="15" customHeight="1">
      <c r="A202" s="224">
        <v>24</v>
      </c>
      <c r="B202" s="258" t="s">
        <v>810</v>
      </c>
      <c r="C202" s="279" t="s">
        <v>809</v>
      </c>
      <c r="D202" s="280">
        <v>90</v>
      </c>
      <c r="E202" s="127">
        <v>110</v>
      </c>
      <c r="F202" s="128">
        <v>112</v>
      </c>
      <c r="G202" s="128">
        <v>112</v>
      </c>
      <c r="H202" s="174">
        <v>136.5</v>
      </c>
      <c r="I202" s="174">
        <v>143</v>
      </c>
      <c r="J202" s="167">
        <f t="shared" si="9"/>
        <v>143</v>
      </c>
      <c r="K202" s="129"/>
      <c r="M202" s="558">
        <f t="shared" si="8"/>
        <v>143</v>
      </c>
    </row>
    <row r="203" spans="1:13" s="122" customFormat="1" ht="15" customHeight="1">
      <c r="A203" s="224">
        <v>25</v>
      </c>
      <c r="B203" s="258" t="s">
        <v>811</v>
      </c>
      <c r="C203" s="279" t="s">
        <v>809</v>
      </c>
      <c r="D203" s="280">
        <v>518</v>
      </c>
      <c r="E203" s="127">
        <v>660</v>
      </c>
      <c r="F203" s="128">
        <v>665</v>
      </c>
      <c r="G203" s="128">
        <v>665</v>
      </c>
      <c r="H203" s="174">
        <v>840</v>
      </c>
      <c r="I203" s="174">
        <v>882</v>
      </c>
      <c r="J203" s="167">
        <f t="shared" si="9"/>
        <v>882</v>
      </c>
      <c r="K203" s="129"/>
      <c r="M203" s="558">
        <f t="shared" si="8"/>
        <v>882</v>
      </c>
    </row>
    <row r="204" spans="1:13" s="122" customFormat="1" ht="15" customHeight="1">
      <c r="A204" s="224">
        <v>26</v>
      </c>
      <c r="B204" s="258" t="s">
        <v>812</v>
      </c>
      <c r="C204" s="279" t="s">
        <v>809</v>
      </c>
      <c r="D204" s="280">
        <v>545</v>
      </c>
      <c r="E204" s="127">
        <v>720</v>
      </c>
      <c r="F204" s="128">
        <v>720</v>
      </c>
      <c r="G204" s="128">
        <v>720</v>
      </c>
      <c r="H204" s="174">
        <v>945</v>
      </c>
      <c r="I204" s="174">
        <v>992</v>
      </c>
      <c r="J204" s="167">
        <f t="shared" si="9"/>
        <v>992</v>
      </c>
      <c r="K204" s="129"/>
      <c r="M204" s="558">
        <f t="shared" si="8"/>
        <v>992</v>
      </c>
    </row>
    <row r="205" spans="1:13" s="122" customFormat="1" ht="15" customHeight="1">
      <c r="A205" s="224">
        <v>27</v>
      </c>
      <c r="B205" s="258" t="s">
        <v>813</v>
      </c>
      <c r="C205" s="279" t="s">
        <v>809</v>
      </c>
      <c r="D205" s="280">
        <v>864</v>
      </c>
      <c r="E205" s="127">
        <v>1950</v>
      </c>
      <c r="F205" s="128">
        <v>1950</v>
      </c>
      <c r="G205" s="128">
        <v>1950</v>
      </c>
      <c r="H205" s="174">
        <v>1627.5</v>
      </c>
      <c r="I205" s="174">
        <v>1709</v>
      </c>
      <c r="J205" s="167">
        <f t="shared" si="9"/>
        <v>1709</v>
      </c>
      <c r="K205" s="129"/>
      <c r="M205" s="558">
        <f t="shared" si="8"/>
        <v>1709</v>
      </c>
    </row>
    <row r="206" spans="1:13" s="122" customFormat="1" ht="15" customHeight="1">
      <c r="A206" s="224">
        <v>28</v>
      </c>
      <c r="B206" s="258" t="s">
        <v>814</v>
      </c>
      <c r="C206" s="279" t="s">
        <v>809</v>
      </c>
      <c r="D206" s="280">
        <v>518</v>
      </c>
      <c r="E206" s="127">
        <v>600</v>
      </c>
      <c r="F206" s="128">
        <v>600</v>
      </c>
      <c r="G206" s="128">
        <v>600</v>
      </c>
      <c r="H206" s="174">
        <v>735</v>
      </c>
      <c r="I206" s="174">
        <v>772</v>
      </c>
      <c r="J206" s="167">
        <f t="shared" si="9"/>
        <v>772</v>
      </c>
      <c r="K206" s="129"/>
      <c r="M206" s="558">
        <f t="shared" si="8"/>
        <v>772</v>
      </c>
    </row>
    <row r="207" spans="1:13" s="122" customFormat="1" ht="15" customHeight="1">
      <c r="A207" s="224">
        <v>29</v>
      </c>
      <c r="B207" s="258" t="s">
        <v>815</v>
      </c>
      <c r="C207" s="279" t="s">
        <v>809</v>
      </c>
      <c r="D207" s="280">
        <v>90</v>
      </c>
      <c r="E207" s="127">
        <v>100</v>
      </c>
      <c r="F207" s="128">
        <v>100</v>
      </c>
      <c r="G207" s="128">
        <v>100</v>
      </c>
      <c r="H207" s="174">
        <v>115.5</v>
      </c>
      <c r="I207" s="174">
        <v>121</v>
      </c>
      <c r="J207" s="167">
        <f t="shared" si="9"/>
        <v>121</v>
      </c>
      <c r="K207" s="129"/>
      <c r="M207" s="558">
        <f t="shared" si="8"/>
        <v>121</v>
      </c>
    </row>
    <row r="208" spans="1:13" s="122" customFormat="1" ht="15" customHeight="1">
      <c r="A208" s="224">
        <v>30</v>
      </c>
      <c r="B208" s="309" t="s">
        <v>816</v>
      </c>
      <c r="C208" s="164" t="s">
        <v>236</v>
      </c>
      <c r="D208" s="310"/>
      <c r="E208" s="166">
        <v>400</v>
      </c>
      <c r="F208" s="167">
        <v>410</v>
      </c>
      <c r="G208" s="167">
        <v>425</v>
      </c>
      <c r="H208" s="174">
        <v>525</v>
      </c>
      <c r="I208" s="174">
        <v>551</v>
      </c>
      <c r="J208" s="167">
        <f t="shared" si="9"/>
        <v>551</v>
      </c>
      <c r="K208" s="129"/>
      <c r="M208" s="558">
        <f t="shared" si="8"/>
        <v>551</v>
      </c>
    </row>
    <row r="209" spans="1:13" s="122" customFormat="1" ht="15.75">
      <c r="A209" s="224">
        <v>31</v>
      </c>
      <c r="B209" s="309" t="s">
        <v>817</v>
      </c>
      <c r="C209" s="164" t="s">
        <v>236</v>
      </c>
      <c r="D209" s="310"/>
      <c r="E209" s="166">
        <v>400</v>
      </c>
      <c r="F209" s="167">
        <v>410</v>
      </c>
      <c r="G209" s="167">
        <v>425</v>
      </c>
      <c r="H209" s="174">
        <v>210</v>
      </c>
      <c r="I209" s="174">
        <v>221</v>
      </c>
      <c r="J209" s="167">
        <f t="shared" si="9"/>
        <v>221</v>
      </c>
      <c r="K209" s="129"/>
      <c r="M209" s="558">
        <f t="shared" si="8"/>
        <v>221</v>
      </c>
    </row>
    <row r="210" spans="1:13" s="122" customFormat="1" ht="15.75">
      <c r="A210" s="224">
        <v>32</v>
      </c>
      <c r="B210" s="143" t="s">
        <v>818</v>
      </c>
      <c r="C210" s="164" t="s">
        <v>236</v>
      </c>
      <c r="D210" s="165"/>
      <c r="E210" s="166"/>
      <c r="F210" s="167"/>
      <c r="G210" s="167"/>
      <c r="H210" s="174">
        <v>2835</v>
      </c>
      <c r="I210" s="174">
        <v>2977</v>
      </c>
      <c r="J210" s="167">
        <f t="shared" si="9"/>
        <v>2977</v>
      </c>
      <c r="K210" s="129"/>
      <c r="M210" s="558">
        <f t="shared" si="8"/>
        <v>2977</v>
      </c>
    </row>
    <row r="211" spans="1:13" s="122" customFormat="1" ht="34.5">
      <c r="A211" s="227">
        <v>33</v>
      </c>
      <c r="B211" s="311" t="s">
        <v>819</v>
      </c>
      <c r="C211" s="171" t="s">
        <v>236</v>
      </c>
      <c r="D211" s="172"/>
      <c r="E211" s="173"/>
      <c r="F211" s="174"/>
      <c r="G211" s="174"/>
      <c r="H211" s="174">
        <v>2835</v>
      </c>
      <c r="I211" s="174">
        <v>2977</v>
      </c>
      <c r="J211" s="167">
        <f t="shared" si="9"/>
        <v>2977</v>
      </c>
      <c r="K211" s="129"/>
      <c r="M211" s="558">
        <f t="shared" si="8"/>
        <v>2977</v>
      </c>
    </row>
    <row r="212" spans="1:13" s="122" customFormat="1" ht="35.25" thickBot="1">
      <c r="A212" s="312">
        <v>34</v>
      </c>
      <c r="B212" s="313" t="s">
        <v>820</v>
      </c>
      <c r="C212" s="314" t="s">
        <v>236</v>
      </c>
      <c r="D212" s="315"/>
      <c r="E212" s="316"/>
      <c r="F212" s="317"/>
      <c r="G212" s="317"/>
      <c r="H212" s="317">
        <v>5460</v>
      </c>
      <c r="I212" s="317">
        <v>5733</v>
      </c>
      <c r="J212" s="167">
        <f t="shared" si="9"/>
        <v>5733</v>
      </c>
      <c r="K212" s="237"/>
      <c r="M212" s="558">
        <f t="shared" si="8"/>
        <v>5733</v>
      </c>
    </row>
  </sheetData>
  <mergeCells count="7">
    <mergeCell ref="E133:G133"/>
    <mergeCell ref="A1:K1"/>
    <mergeCell ref="A2:A3"/>
    <mergeCell ref="B2:B3"/>
    <mergeCell ref="C2:C3"/>
    <mergeCell ref="K2:K3"/>
    <mergeCell ref="H2:J2"/>
  </mergeCells>
  <printOptions horizontalCentered="1"/>
  <pageMargins left="1.24" right="0.19" top="1.03" bottom="0.73" header="0.5" footer="0.56999999999999995"/>
  <pageSetup paperSize="9" scale="78" orientation="portrait" r:id="rId1"/>
  <headerFooter alignWithMargins="0">
    <oddHeader>&amp;R&amp;"FONTASY_HIMALI_TT,NORMAL"gjnk/f;L -ab{#F^ ;":tf k'j{_ lhNnfsf] cf=j=076÷77 sf] :jLs[t lhNnf b/ /]^ -&amp;P_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38</vt:i4>
      </vt:variant>
    </vt:vector>
  </HeadingPairs>
  <TitlesOfParts>
    <vt:vector size="64" baseType="lpstr">
      <vt:lpstr>Cover page</vt:lpstr>
      <vt:lpstr>Index </vt:lpstr>
      <vt:lpstr>Jyala Dar Final</vt:lpstr>
      <vt:lpstr>Dhuwani_Machine_Upakaran Final</vt:lpstr>
      <vt:lpstr>Bhawan</vt:lpstr>
      <vt:lpstr>Falamjanya</vt:lpstr>
      <vt:lpstr>Sadak</vt:lpstr>
      <vt:lpstr>Rang rogan</vt:lpstr>
      <vt:lpstr>Khanepani</vt:lpstr>
      <vt:lpstr>HDP pipe</vt:lpstr>
      <vt:lpstr>uPVC</vt:lpstr>
      <vt:lpstr>PPR fittings</vt:lpstr>
      <vt:lpstr>uPVC Fittings</vt:lpstr>
      <vt:lpstr>Khanepani fittings </vt:lpstr>
      <vt:lpstr>Well tubewall</vt:lpstr>
      <vt:lpstr>Haate Aujar haru</vt:lpstr>
      <vt:lpstr>Vidut</vt:lpstr>
      <vt:lpstr>Micro hydro</vt:lpstr>
      <vt:lpstr>Vividh</vt:lpstr>
      <vt:lpstr>Official</vt:lpstr>
      <vt:lpstr>Equipment tools rate</vt:lpstr>
      <vt:lpstr>Glass Fiber</vt:lpstr>
      <vt:lpstr>yantric rate</vt:lpstr>
      <vt:lpstr>Solar</vt:lpstr>
      <vt:lpstr>Decision</vt:lpstr>
      <vt:lpstr>Sheet1</vt:lpstr>
      <vt:lpstr>Bhawan!Print_Area</vt:lpstr>
      <vt:lpstr>'Dhuwani_Machine_Upakaran Final'!Print_Area</vt:lpstr>
      <vt:lpstr>'Equipment tools rate'!Print_Area</vt:lpstr>
      <vt:lpstr>Falamjanya!Print_Area</vt:lpstr>
      <vt:lpstr>'Glass Fiber'!Print_Area</vt:lpstr>
      <vt:lpstr>'Haate Aujar haru'!Print_Area</vt:lpstr>
      <vt:lpstr>'HDP pipe'!Print_Area</vt:lpstr>
      <vt:lpstr>'Jyala Dar Final'!Print_Area</vt:lpstr>
      <vt:lpstr>Khanepani!Print_Area</vt:lpstr>
      <vt:lpstr>'Khanepani fittings '!Print_Area</vt:lpstr>
      <vt:lpstr>'Micro hydro'!Print_Area</vt:lpstr>
      <vt:lpstr>Official!Print_Area</vt:lpstr>
      <vt:lpstr>'PPR fittings'!Print_Area</vt:lpstr>
      <vt:lpstr>'Rang rogan'!Print_Area</vt:lpstr>
      <vt:lpstr>Sadak!Print_Area</vt:lpstr>
      <vt:lpstr>Solar!Print_Area</vt:lpstr>
      <vt:lpstr>uPVC!Print_Area</vt:lpstr>
      <vt:lpstr>Vidut!Print_Area</vt:lpstr>
      <vt:lpstr>Vividh!Print_Area</vt:lpstr>
      <vt:lpstr>'Well tubewall'!Print_Area</vt:lpstr>
      <vt:lpstr>'yantric rate'!Print_Area</vt:lpstr>
      <vt:lpstr>Bhawan!Print_Titles</vt:lpstr>
      <vt:lpstr>'Dhuwani_Machine_Upakaran Final'!Print_Titles</vt:lpstr>
      <vt:lpstr>'Equipment tools rate'!Print_Titles</vt:lpstr>
      <vt:lpstr>Falamjanya!Print_Titles</vt:lpstr>
      <vt:lpstr>'Haate Aujar haru'!Print_Titles</vt:lpstr>
      <vt:lpstr>'Jyala Dar Final'!Print_Titles</vt:lpstr>
      <vt:lpstr>Khanepani!Print_Titles</vt:lpstr>
      <vt:lpstr>'Khanepani fittings '!Print_Titles</vt:lpstr>
      <vt:lpstr>'Micro hydro'!Print_Titles</vt:lpstr>
      <vt:lpstr>Official!Print_Titles</vt:lpstr>
      <vt:lpstr>'PPR fittings'!Print_Titles</vt:lpstr>
      <vt:lpstr>'Rang rogan'!Print_Titles</vt:lpstr>
      <vt:lpstr>Sadak!Print_Titles</vt:lpstr>
      <vt:lpstr>Vidut!Print_Titles</vt:lpstr>
      <vt:lpstr>Vividh!Print_Titles</vt:lpstr>
      <vt:lpstr>'Well tubewall'!Print_Titles</vt:lpstr>
      <vt:lpstr>'yantric rate'!Print_Titles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2019-07-16T10:42:15Z</dcterms:modified>
</cp:coreProperties>
</file>